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harts/colors1.xml" ContentType="application/vnd.ms-office.chartcolorstyle+xml"/>
  <Override PartName="/xl/charts/style1.xml" ContentType="application/vnd.ms-office.chartstyle+xml"/>
  <Override PartName="/xl/charts/colors2.xml" ContentType="application/vnd.ms-office.chartcolorstyle+xml"/>
  <Override PartName="/xl/charts/style2.xml" ContentType="application/vnd.ms-office.chartstyl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0730" windowHeight="11760"/>
  </bookViews>
  <sheets>
    <sheet name="Results" sheetId="1" r:id="rId1"/>
    <sheet name="Graphs" sheetId="2" r:id="rId2"/>
  </sheets>
  <calcPr calcId="145621"/>
  <pivotCaches>
    <pivotCache cacheId="0" r:id="rId3"/>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W2" i="1" l="1"/>
  <c r="V2" i="1"/>
  <c r="T2" i="1"/>
  <c r="S2" i="1"/>
  <c r="O2" i="1"/>
  <c r="Z5" i="1"/>
  <c r="Z4" i="1"/>
  <c r="V3" i="1" l="1"/>
  <c r="T3" i="1"/>
  <c r="S3" i="1"/>
  <c r="O3" i="1"/>
  <c r="W3" i="1"/>
  <c r="W8" i="1"/>
  <c r="W7" i="1"/>
  <c r="T4" i="1" l="1"/>
  <c r="Z6" i="1" s="1"/>
  <c r="Z7" i="1" s="1"/>
  <c r="AA6" i="1" l="1"/>
  <c r="AA7" i="1"/>
  <c r="R4" i="1"/>
  <c r="Z8" i="1" s="1"/>
  <c r="S4" i="1" l="1"/>
  <c r="Z10" i="1" l="1"/>
  <c r="AA9" i="1"/>
  <c r="Z9" i="1" s="1"/>
  <c r="U3" i="1"/>
  <c r="U2" i="1" s="1"/>
</calcChain>
</file>

<file path=xl/comments1.xml><?xml version="1.0" encoding="utf-8"?>
<comments xmlns="http://schemas.openxmlformats.org/spreadsheetml/2006/main">
  <authors>
    <author>User</author>
  </authors>
  <commentList>
    <comment ref="C1" authorId="0">
      <text>
        <r>
          <rPr>
            <sz val="9"/>
            <color indexed="81"/>
            <rFont val="Tahoma"/>
            <family val="2"/>
          </rPr>
          <t>Note: If any dates are written in a different format, the monthly reslts table on the next tab will not display correctly. Use the two step conversion method to copy and paste dates or enter manually.</t>
        </r>
      </text>
    </comment>
    <comment ref="V1" authorId="0">
      <text>
        <r>
          <rPr>
            <b/>
            <sz val="9"/>
            <color indexed="81"/>
            <rFont val="Tahoma"/>
            <family val="2"/>
          </rPr>
          <t>Actual Betfair Odds adjusted for 5% commission
After entering your Betfair odds in the "Odds" column (Q), the real commission adjusted odds will appear here. 
You can copy and special paste (the value) or manually enter the adjusted odds in the "Odds" column (Q) for more accurate profit tracking. 
Special Paste of "Value" will round the odds to 2 decimal places.
Special Paste of "Value &amp; Number Formtting" will not round the odds and transfer the full figure.
If your commission is lower than 5%, you can edit the "0.95" figure in the function equation. 5% commission is shown as 0.95 which is 1-0.05. 4% commission would be 0.96 which is 1-0.04.
Function Equation: 
=IF(P3="Betfair",(Q3-1)*0.96+1,Q3)
Then copy and paste that function for all the column.</t>
        </r>
      </text>
    </comment>
    <comment ref="W1" authorId="0">
      <text>
        <r>
          <rPr>
            <b/>
            <sz val="9"/>
            <color indexed="81"/>
            <rFont val="Tahoma"/>
            <family val="2"/>
          </rPr>
          <t xml:space="preserve">Copying and Pasting new Data
When copying and pasting, this column converts the pasted date text to excel date format.
1. Copy and paste "historical Picks" data at the bottom, separately under the table as Special Paste "Match destination formatting"
2. Copy and paste converted date text from this "Date Convertor"column back to the "Date" column. (Use special paste "Values") 
3. On top left of pasted coumns click on the exclamation notice tab and select "convert XX to 20XX" dates.
4. Copy and "insert cells" into the top of the table.
5. Copy and paste the formulas from the "Week", "Result", Strategy Result", "Prog" and "BF Odds -5%" columns into the empty columns.
6. Enter your actual odds and stakes into the table.
7. Copy and paste Betfair adjusted odds if you used Betfair as a bookmaker.
8. Go to the Graphs tab and right click on the weekly and monthly tables, then left-click "refresh" to update the graphs.
</t>
        </r>
      </text>
    </comment>
    <comment ref="Z4" authorId="0">
      <text>
        <r>
          <rPr>
            <b/>
            <sz val="9"/>
            <color indexed="81"/>
            <rFont val="Tahoma"/>
            <family val="2"/>
          </rPr>
          <t>Edit your start date in this formula.
Currently set to "1st September 2018" as "1/9/2018"
=DATEDIF("1/9/2018",TODAY(),"d")</t>
        </r>
        <r>
          <rPr>
            <sz val="9"/>
            <color indexed="81"/>
            <rFont val="Tahoma"/>
            <family val="2"/>
          </rPr>
          <t xml:space="preserve">
</t>
        </r>
      </text>
    </comment>
  </commentList>
</comments>
</file>

<file path=xl/sharedStrings.xml><?xml version="1.0" encoding="utf-8"?>
<sst xmlns="http://schemas.openxmlformats.org/spreadsheetml/2006/main" count="80" uniqueCount="62">
  <si>
    <t>Strategy Name</t>
  </si>
  <si>
    <t>Market Type</t>
  </si>
  <si>
    <t>Date</t>
  </si>
  <si>
    <t>Country</t>
  </si>
  <si>
    <t>League</t>
  </si>
  <si>
    <t>Home Team</t>
  </si>
  <si>
    <t>Away Team</t>
  </si>
  <si>
    <t>Bet</t>
  </si>
  <si>
    <t>Win</t>
  </si>
  <si>
    <t>Match Odds (1X2)</t>
  </si>
  <si>
    <t>Draw</t>
  </si>
  <si>
    <t>Loss</t>
  </si>
  <si>
    <t>England</t>
  </si>
  <si>
    <t>Premier League</t>
  </si>
  <si>
    <t>Time
(GMT+1)</t>
  </si>
  <si>
    <t>Opening
Odds</t>
  </si>
  <si>
    <t>Closing
Odds</t>
  </si>
  <si>
    <t>Bet
Result</t>
  </si>
  <si>
    <t>Home
Goals</t>
  </si>
  <si>
    <t>Away
Goals</t>
  </si>
  <si>
    <t>Bookmaker</t>
  </si>
  <si>
    <t>Odds</t>
  </si>
  <si>
    <t>Stake</t>
  </si>
  <si>
    <t>Result</t>
  </si>
  <si>
    <t>Strategy
Result</t>
  </si>
  <si>
    <t>Totale</t>
  </si>
  <si>
    <t>Prog</t>
  </si>
  <si>
    <t>Total Bets</t>
  </si>
  <si>
    <t>Yield</t>
  </si>
  <si>
    <t>Days</t>
  </si>
  <si>
    <t>Avg. Stake</t>
  </si>
  <si>
    <t>Wins</t>
  </si>
  <si>
    <t>Losses</t>
  </si>
  <si>
    <t>Week</t>
  </si>
  <si>
    <t>Tot. Result</t>
  </si>
  <si>
    <t>N. Bets</t>
  </si>
  <si>
    <t>Brighton</t>
  </si>
  <si>
    <t>Month</t>
  </si>
  <si>
    <t>Fulham</t>
  </si>
  <si>
    <t>Oct</t>
  </si>
  <si>
    <t>BF Odds -5%</t>
  </si>
  <si>
    <t>Dec</t>
  </si>
  <si>
    <t>Belgium</t>
  </si>
  <si>
    <t>Jupiler League</t>
  </si>
  <si>
    <t>Anderlecht</t>
  </si>
  <si>
    <t>Waasland-Beveren</t>
  </si>
  <si>
    <t>Genk</t>
  </si>
  <si>
    <t>Antwerp</t>
  </si>
  <si>
    <t>Date Convertor</t>
  </si>
  <si>
    <t>Pinnacle</t>
  </si>
  <si>
    <t>Pro8 Underestimated Underdog v2</t>
  </si>
  <si>
    <t xml:space="preserve">Colossus 03 Free Scoring Favourites </t>
  </si>
  <si>
    <t>P&amp;L (points/euros)</t>
  </si>
  <si>
    <t>Summary</t>
  </si>
  <si>
    <t>Championship</t>
  </si>
  <si>
    <t>Derby</t>
  </si>
  <si>
    <t>Hull</t>
  </si>
  <si>
    <t>01.09.18</t>
  </si>
  <si>
    <t>Backing the Draw / Apostando al Empate</t>
  </si>
  <si>
    <t>Copynew data on top of here</t>
  </si>
  <si>
    <t>Copy into main table up to here</t>
  </si>
  <si>
    <t>Betfair</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</si>
</sst>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0\ &quot;€&quot;;[Red]\-#,##0.00\ &quot;€&quot;"/>
    <numFmt numFmtId="165" formatCode="_-* #,##0.00\ &quot;€&quot;_-;\-* #,##0.00\ &quot;€&quot;_-;_-* &quot;-&quot;??\ &quot;€&quot;_-;_-@_-"/>
    <numFmt numFmtId="166" formatCode="#,##0\ &quot;€&quot;"/>
    <numFmt numFmtId="167" formatCode="0.0%"/>
    <numFmt numFmtId="168" formatCode="#,##0.00\ &quot;€&quot;"/>
    <numFmt numFmtId="169" formatCode="0.0"/>
    <numFmt numFmtId="170" formatCode="#,##0.00\ [$€-403];[Red]\-#,##0.00\ [$€-403]"/>
    <numFmt numFmtId="171" formatCode="#,##0.00\ [$€-1];[Red]\-#,##0.00\ [$€-1]"/>
  </numFmts>
  <fonts count="10" x14ac:knownFonts="1">
    <font>
      <sz val="11"/>
      <color theme="1"/>
      <name val="Calibri"/>
      <family val="2"/>
      <scheme val="minor"/>
    </font>
    <font>
      <sz val="11"/>
      <color theme="1"/>
      <name val="Calibri"/>
      <family val="2"/>
      <scheme val="minor"/>
    </font>
    <font>
      <sz val="8"/>
      <color theme="1"/>
      <name val="Calibri"/>
      <family val="2"/>
      <scheme val="minor"/>
    </font>
    <font>
      <b/>
      <sz val="8"/>
      <color theme="1"/>
      <name val="Calibri"/>
      <family val="2"/>
      <scheme val="minor"/>
    </font>
    <font>
      <b/>
      <sz val="8"/>
      <color rgb="FFFF0000"/>
      <name val="Calibri"/>
      <family val="2"/>
      <scheme val="minor"/>
    </font>
    <font>
      <b/>
      <sz val="8"/>
      <color rgb="FF00B050"/>
      <name val="Calibri"/>
      <family val="2"/>
      <scheme val="minor"/>
    </font>
    <font>
      <u/>
      <sz val="8"/>
      <color theme="1"/>
      <name val="Calibri"/>
      <family val="2"/>
      <scheme val="minor"/>
    </font>
    <font>
      <sz val="8"/>
      <color theme="1"/>
      <name val="Calibri"/>
      <family val="2"/>
      <scheme val="minor"/>
    </font>
    <font>
      <sz val="9"/>
      <color indexed="81"/>
      <name val="Tahoma"/>
      <family val="2"/>
    </font>
    <font>
      <b/>
      <sz val="9"/>
      <color indexed="81"/>
      <name val="Tahoma"/>
      <family val="2"/>
    </font>
  </fonts>
  <fills count="4">
    <fill>
      <patternFill patternType="none"/>
    </fill>
    <fill>
      <patternFill patternType="gray125"/>
    </fill>
    <fill>
      <patternFill patternType="solid">
        <fgColor theme="9" tint="-0.499984740745262"/>
        <bgColor indexed="64"/>
      </patternFill>
    </fill>
    <fill>
      <patternFill patternType="solid">
        <fgColor theme="8" tint="0.39997558519241921"/>
        <bgColor indexed="64"/>
      </patternFill>
    </fill>
  </fills>
  <borders count="3">
    <border>
      <left/>
      <right/>
      <top/>
      <bottom/>
      <diagonal/>
    </border>
    <border>
      <left/>
      <right/>
      <top style="thin">
        <color theme="9" tint="0.39997558519241921"/>
      </top>
      <bottom style="thin">
        <color theme="9" tint="0.39997558519241921"/>
      </bottom>
      <diagonal/>
    </border>
    <border>
      <left/>
      <right/>
      <top/>
      <bottom style="thin">
        <color indexed="64"/>
      </bottom>
      <diagonal/>
    </border>
  </borders>
  <cellStyleXfs count="3">
    <xf numFmtId="0" fontId="0" fillId="0" borderId="0"/>
    <xf numFmtId="165" fontId="1" fillId="0" borderId="0" applyFont="0" applyFill="0" applyBorder="0" applyAlignment="0" applyProtection="0"/>
    <xf numFmtId="9" fontId="1" fillId="0" borderId="0" applyFont="0" applyFill="0" applyBorder="0" applyAlignment="0" applyProtection="0"/>
  </cellStyleXfs>
  <cellXfs count="47">
    <xf numFmtId="0" fontId="0" fillId="0" borderId="0" xfId="0"/>
    <xf numFmtId="0" fontId="2" fillId="0" borderId="0" xfId="0" applyFont="1"/>
    <xf numFmtId="0" fontId="2" fillId="0" borderId="0" xfId="0" applyFont="1" applyAlignment="1">
      <alignment wrapText="1"/>
    </xf>
    <xf numFmtId="0" fontId="2" fillId="0" borderId="0" xfId="0" applyFont="1" applyAlignment="1">
      <alignment horizontal="center" wrapText="1"/>
    </xf>
    <xf numFmtId="21" fontId="2" fillId="0" borderId="0" xfId="0" applyNumberFormat="1" applyFont="1" applyAlignment="1">
      <alignment horizontal="center"/>
    </xf>
    <xf numFmtId="0" fontId="2" fillId="0" borderId="0" xfId="0" applyFont="1" applyAlignment="1">
      <alignment horizontal="center"/>
    </xf>
    <xf numFmtId="0" fontId="2" fillId="2" borderId="0" xfId="0" applyFont="1" applyFill="1"/>
    <xf numFmtId="166" fontId="2" fillId="0" borderId="0" xfId="1" applyNumberFormat="1" applyFont="1"/>
    <xf numFmtId="0" fontId="2" fillId="2" borderId="0" xfId="0" applyFont="1" applyFill="1" applyAlignment="1">
      <alignment wrapText="1"/>
    </xf>
    <xf numFmtId="164" fontId="2" fillId="0" borderId="0" xfId="0" applyNumberFormat="1" applyFont="1"/>
    <xf numFmtId="2" fontId="2" fillId="0" borderId="0" xfId="0" applyNumberFormat="1" applyFont="1"/>
    <xf numFmtId="0" fontId="3" fillId="0" borderId="0" xfId="0" applyFont="1"/>
    <xf numFmtId="0" fontId="2" fillId="0" borderId="0" xfId="0" applyFont="1" applyFill="1"/>
    <xf numFmtId="167" fontId="3" fillId="0" borderId="1" xfId="2" applyNumberFormat="1" applyFont="1" applyBorder="1"/>
    <xf numFmtId="168" fontId="3" fillId="0" borderId="0" xfId="1" applyNumberFormat="1" applyFont="1"/>
    <xf numFmtId="2" fontId="3" fillId="0" borderId="0" xfId="0" applyNumberFormat="1" applyFont="1"/>
    <xf numFmtId="0" fontId="5" fillId="0" borderId="0" xfId="0" applyFont="1"/>
    <xf numFmtId="0" fontId="2" fillId="0" borderId="2" xfId="0" applyFont="1" applyBorder="1"/>
    <xf numFmtId="1" fontId="3" fillId="0" borderId="2" xfId="0" applyNumberFormat="1" applyFont="1" applyBorder="1"/>
    <xf numFmtId="0" fontId="4" fillId="0" borderId="2" xfId="0" applyFont="1" applyBorder="1"/>
    <xf numFmtId="167" fontId="5" fillId="0" borderId="0" xfId="2" applyNumberFormat="1" applyFont="1"/>
    <xf numFmtId="167" fontId="4" fillId="0" borderId="2" xfId="2" applyNumberFormat="1" applyFont="1" applyBorder="1"/>
    <xf numFmtId="169" fontId="3" fillId="0" borderId="0" xfId="0" applyNumberFormat="1" applyFont="1"/>
    <xf numFmtId="0" fontId="0" fillId="0" borderId="0" xfId="0" pivotButton="1"/>
    <xf numFmtId="0" fontId="0" fillId="0" borderId="0" xfId="0" applyAlignment="1">
      <alignment horizontal="left"/>
    </xf>
    <xf numFmtId="0" fontId="0" fillId="0" borderId="0" xfId="0" applyNumberFormat="1"/>
    <xf numFmtId="14" fontId="2" fillId="0" borderId="0" xfId="0" applyNumberFormat="1" applyFont="1"/>
    <xf numFmtId="0" fontId="2" fillId="2" borderId="0" xfId="0" applyFont="1" applyFill="1" applyAlignment="1">
      <alignment horizontal="center" wrapText="1"/>
    </xf>
    <xf numFmtId="0" fontId="6" fillId="0" borderId="0" xfId="0" applyFont="1"/>
    <xf numFmtId="168" fontId="0" fillId="0" borderId="0" xfId="0" applyNumberFormat="1"/>
    <xf numFmtId="2" fontId="2" fillId="0" borderId="0" xfId="0" applyNumberFormat="1" applyFont="1" applyAlignment="1">
      <alignment horizontal="center" wrapText="1"/>
    </xf>
    <xf numFmtId="2" fontId="2" fillId="0" borderId="0" xfId="0" applyNumberFormat="1" applyFont="1" applyAlignment="1">
      <alignment horizontal="center"/>
    </xf>
    <xf numFmtId="1" fontId="0" fillId="0" borderId="0" xfId="0" applyNumberFormat="1"/>
    <xf numFmtId="168" fontId="0" fillId="0" borderId="0" xfId="1" applyNumberFormat="1" applyFont="1"/>
    <xf numFmtId="0" fontId="7" fillId="0" borderId="0" xfId="0" applyFont="1"/>
    <xf numFmtId="0" fontId="7" fillId="0" borderId="0" xfId="0" applyFont="1" applyFill="1"/>
    <xf numFmtId="170" fontId="2" fillId="2" borderId="0" xfId="1" applyNumberFormat="1" applyFont="1" applyFill="1"/>
    <xf numFmtId="170" fontId="2" fillId="0" borderId="0" xfId="0" applyNumberFormat="1" applyFont="1"/>
    <xf numFmtId="170" fontId="2" fillId="0" borderId="0" xfId="1" applyNumberFormat="1" applyFont="1"/>
    <xf numFmtId="2" fontId="2" fillId="2" borderId="0" xfId="0" applyNumberFormat="1" applyFont="1" applyFill="1" applyAlignment="1">
      <alignment horizontal="center"/>
    </xf>
    <xf numFmtId="171" fontId="2" fillId="0" borderId="0" xfId="0" applyNumberFormat="1" applyFont="1" applyAlignment="1">
      <alignment horizontal="right"/>
    </xf>
    <xf numFmtId="166" fontId="0" fillId="0" borderId="0" xfId="0" applyNumberFormat="1"/>
    <xf numFmtId="0" fontId="2" fillId="3" borderId="0" xfId="0" applyFont="1" applyFill="1"/>
    <xf numFmtId="14" fontId="2" fillId="3" borderId="0" xfId="0" applyNumberFormat="1" applyFont="1" applyFill="1"/>
    <xf numFmtId="0" fontId="2" fillId="3" borderId="0" xfId="0" applyFont="1" applyFill="1" applyAlignment="1">
      <alignment horizontal="center"/>
    </xf>
    <xf numFmtId="2" fontId="2" fillId="3" borderId="0" xfId="0" applyNumberFormat="1" applyFont="1" applyFill="1" applyAlignment="1">
      <alignment horizontal="center"/>
    </xf>
    <xf numFmtId="170" fontId="2" fillId="3" borderId="0" xfId="1" applyNumberFormat="1" applyFont="1" applyFill="1"/>
  </cellXfs>
  <cellStyles count="3">
    <cellStyle name="Currency" xfId="1" builtinId="4"/>
    <cellStyle name="Normal" xfId="0" builtinId="0"/>
    <cellStyle name="Percent" xfId="2" builtinId="5"/>
  </cellStyles>
  <dxfs count="62">
    <dxf>
      <numFmt numFmtId="1" formatCode="0"/>
    </dxf>
    <dxf>
      <numFmt numFmtId="168" formatCode="#,##0.00\ &quot;€&quot;"/>
    </dxf>
    <dxf>
      <numFmt numFmtId="166" formatCode="#,##0\ &quot;€&quot;"/>
    </dxf>
    <dxf>
      <numFmt numFmtId="1" formatCode="0"/>
    </dxf>
    <dxf>
      <numFmt numFmtId="1" formatCode="0"/>
    </dxf>
    <dxf>
      <font>
        <b val="0"/>
      </font>
    </dxf>
    <dxf>
      <font>
        <b val="0"/>
      </font>
    </dxf>
    <dxf>
      <numFmt numFmtId="168" formatCode="#,##0.00\ &quot;€&quot;"/>
    </dxf>
    <dxf>
      <numFmt numFmtId="168" formatCode="#,##0.00\ &quot;€&quot;"/>
    </dxf>
    <dxf>
      <numFmt numFmtId="168" formatCode="#,##0.00\ &quot;€&quot;"/>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numFmt numFmtId="0" formatCode="General"/>
    </dxf>
    <dxf>
      <font>
        <b val="0"/>
        <i val="0"/>
        <strike val="0"/>
        <condense val="0"/>
        <extend val="0"/>
        <outline val="0"/>
        <shadow val="0"/>
        <u val="none"/>
        <vertAlign val="baseline"/>
        <sz val="8"/>
        <color theme="1"/>
        <name val="Calibri"/>
        <scheme val="minor"/>
      </font>
      <numFmt numFmtId="171" formatCode="#,##0.00\ [$€-1];[Red]\-#,##0.00\ [$€-1]"/>
      <alignment horizontal="right" vertical="bottom" textRotation="0" wrapText="0" indent="0" justifyLastLine="0" shrinkToFit="0" readingOrder="0"/>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numFmt numFmtId="164" formatCode="#,##0.00\ &quot;€&quot;;[Red]\-#,##0.00\ &quot;€&quot;"/>
    </dxf>
    <dxf>
      <font>
        <b val="0"/>
        <i val="0"/>
        <strike val="0"/>
        <condense val="0"/>
        <extend val="0"/>
        <outline val="0"/>
        <shadow val="0"/>
        <u val="none"/>
        <vertAlign val="baseline"/>
        <sz val="8"/>
        <color theme="1"/>
        <name val="Calibri"/>
        <scheme val="minor"/>
      </font>
      <numFmt numFmtId="164" formatCode="#,##0.00\ &quot;€&quot;;[Red]\-#,##0.00\ &quot;€&quot;"/>
    </dxf>
    <dxf>
      <font>
        <b val="0"/>
        <i val="0"/>
        <strike val="0"/>
        <condense val="0"/>
        <extend val="0"/>
        <outline val="0"/>
        <shadow val="0"/>
        <u val="none"/>
        <vertAlign val="baseline"/>
        <sz val="8"/>
        <color theme="1"/>
        <name val="Calibri"/>
        <scheme val="minor"/>
      </font>
      <numFmt numFmtId="170" formatCode="#,##0.00\ [$€-403];[Red]\-#,##0.00\ [$€-403]"/>
    </dxf>
    <dxf>
      <font>
        <b val="0"/>
        <i val="0"/>
        <strike val="0"/>
        <condense val="0"/>
        <extend val="0"/>
        <outline val="0"/>
        <shadow val="0"/>
        <u val="none"/>
        <vertAlign val="baseline"/>
        <sz val="8"/>
        <color theme="1"/>
        <name val="Calibri"/>
        <scheme val="minor"/>
      </font>
      <numFmt numFmtId="170" formatCode="#,##0.00\ [$€-403];[Red]\-#,##0.00\ [$€-403]"/>
    </dxf>
    <dxf>
      <font>
        <b val="0"/>
        <i val="0"/>
        <strike val="0"/>
        <condense val="0"/>
        <extend val="0"/>
        <outline val="0"/>
        <shadow val="0"/>
        <u val="none"/>
        <vertAlign val="baseline"/>
        <sz val="8"/>
        <color theme="1"/>
        <name val="Calibri"/>
        <scheme val="minor"/>
      </font>
      <numFmt numFmtId="164" formatCode="#,##0.00\ &quot;€&quot;;[Red]\-#,##0.00\ &quot;€&quot;"/>
    </dxf>
    <dxf>
      <font>
        <b val="0"/>
        <i val="0"/>
        <strike val="0"/>
        <condense val="0"/>
        <extend val="0"/>
        <outline val="0"/>
        <shadow val="0"/>
        <u val="none"/>
        <vertAlign val="baseline"/>
        <sz val="8"/>
        <color theme="1"/>
        <name val="Calibri"/>
        <scheme val="minor"/>
      </font>
      <numFmt numFmtId="166" formatCode="#,##0\ &quot;€&quot;"/>
    </dxf>
    <dxf>
      <font>
        <b val="0"/>
        <i val="0"/>
        <strike val="0"/>
        <condense val="0"/>
        <extend val="0"/>
        <outline val="0"/>
        <shadow val="0"/>
        <u val="none"/>
        <vertAlign val="baseline"/>
        <sz val="8"/>
        <color theme="1"/>
        <name val="Calibri"/>
        <scheme val="minor"/>
      </font>
      <alignment horizontal="center" vertical="bottom" textRotation="0" wrapText="0" indent="0" justifyLastLine="0" shrinkToFit="0" readingOrder="0"/>
    </dxf>
    <dxf>
      <font>
        <b val="0"/>
        <i val="0"/>
        <strike val="0"/>
        <condense val="0"/>
        <extend val="0"/>
        <outline val="0"/>
        <shadow val="0"/>
        <u val="none"/>
        <vertAlign val="baseline"/>
        <sz val="8"/>
        <color theme="1"/>
        <name val="Calibri"/>
        <scheme val="minor"/>
      </font>
      <numFmt numFmtId="2" formatCode="0.00"/>
      <alignment horizontal="center" vertical="bottom" textRotation="0" wrapText="0" indent="0" justifyLastLine="0" shrinkToFit="0" readingOrder="0"/>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alignment horizontal="center" vertical="bottom" textRotation="0" wrapText="0" indent="0" justifyLastLine="0" shrinkToFit="0" readingOrder="0"/>
    </dxf>
    <dxf>
      <font>
        <b val="0"/>
        <i val="0"/>
        <strike val="0"/>
        <condense val="0"/>
        <extend val="0"/>
        <outline val="0"/>
        <shadow val="0"/>
        <u val="none"/>
        <vertAlign val="baseline"/>
        <sz val="8"/>
        <color theme="1"/>
        <name val="Calibri"/>
        <scheme val="minor"/>
      </font>
      <numFmt numFmtId="0" formatCode="General"/>
      <alignment horizontal="center" vertical="bottom" textRotation="0" indent="0" justifyLastLine="0" shrinkToFit="0" readingOrder="0"/>
    </dxf>
    <dxf>
      <font>
        <b val="0"/>
        <i val="0"/>
        <strike val="0"/>
        <condense val="0"/>
        <extend val="0"/>
        <outline val="0"/>
        <shadow val="0"/>
        <u val="none"/>
        <vertAlign val="baseline"/>
        <sz val="8"/>
        <color theme="1"/>
        <name val="Calibri"/>
        <scheme val="minor"/>
      </font>
      <alignment horizontal="center" vertical="bottom" textRotation="0" wrapText="0" indent="0" justifyLastLine="0" shrinkToFit="0" readingOrder="0"/>
    </dxf>
    <dxf>
      <font>
        <b val="0"/>
        <i val="0"/>
        <strike val="0"/>
        <condense val="0"/>
        <extend val="0"/>
        <outline val="0"/>
        <shadow val="0"/>
        <u val="none"/>
        <vertAlign val="baseline"/>
        <sz val="8"/>
        <color theme="1"/>
        <name val="Calibri"/>
        <scheme val="minor"/>
      </font>
      <alignment horizontal="center" vertical="bottom" textRotation="0" indent="0" justifyLastLine="0" shrinkToFit="0" readingOrder="0"/>
    </dxf>
    <dxf>
      <font>
        <b val="0"/>
        <i val="0"/>
        <strike val="0"/>
        <condense val="0"/>
        <extend val="0"/>
        <outline val="0"/>
        <shadow val="0"/>
        <u val="none"/>
        <vertAlign val="baseline"/>
        <sz val="8"/>
        <color theme="1"/>
        <name val="Calibri"/>
        <scheme val="minor"/>
      </font>
      <alignment horizontal="center" vertical="bottom" textRotation="0" wrapText="0" indent="0" justifyLastLine="0" shrinkToFit="0" readingOrder="0"/>
    </dxf>
    <dxf>
      <font>
        <b val="0"/>
        <i val="0"/>
        <strike val="0"/>
        <condense val="0"/>
        <extend val="0"/>
        <outline val="0"/>
        <shadow val="0"/>
        <u val="none"/>
        <vertAlign val="baseline"/>
        <sz val="8"/>
        <color theme="1"/>
        <name val="Calibri"/>
        <scheme val="minor"/>
      </font>
      <alignment horizontal="center" vertical="bottom" textRotation="0" indent="0" justifyLastLine="0" shrinkToFit="0" readingOrder="0"/>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alignment horizontal="center" vertical="bottom" textRotation="0" wrapText="0" indent="0" justifyLastLine="0" shrinkToFit="0" readingOrder="0"/>
    </dxf>
    <dxf>
      <font>
        <b val="0"/>
        <i val="0"/>
        <strike val="0"/>
        <condense val="0"/>
        <extend val="0"/>
        <outline val="0"/>
        <shadow val="0"/>
        <u val="none"/>
        <vertAlign val="baseline"/>
        <sz val="8"/>
        <color theme="1"/>
        <name val="Calibri"/>
        <scheme val="minor"/>
      </font>
      <numFmt numFmtId="2" formatCode="0.00"/>
      <alignment horizontal="center" vertical="bottom" textRotation="0" indent="0" justifyLastLine="0" shrinkToFit="0" readingOrder="0"/>
    </dxf>
    <dxf>
      <font>
        <b val="0"/>
        <i val="0"/>
        <strike val="0"/>
        <condense val="0"/>
        <extend val="0"/>
        <outline val="0"/>
        <shadow val="0"/>
        <u val="none"/>
        <vertAlign val="baseline"/>
        <sz val="8"/>
        <color theme="1"/>
        <name val="Calibri"/>
        <scheme val="minor"/>
      </font>
      <alignment horizontal="center" vertical="bottom" textRotation="0" wrapText="0" indent="0" justifyLastLine="0" shrinkToFit="0" readingOrder="0"/>
    </dxf>
    <dxf>
      <font>
        <b val="0"/>
        <i val="0"/>
        <strike val="0"/>
        <condense val="0"/>
        <extend val="0"/>
        <outline val="0"/>
        <shadow val="0"/>
        <u val="none"/>
        <vertAlign val="baseline"/>
        <sz val="8"/>
        <color theme="1"/>
        <name val="Calibri"/>
        <scheme val="minor"/>
      </font>
      <numFmt numFmtId="2" formatCode="0.00"/>
      <alignment horizontal="center" vertical="bottom" textRotation="0" indent="0" justifyLastLine="0" shrinkToFit="0" readingOrder="0"/>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alignment horizontal="center" vertical="bottom" textRotation="0" wrapText="0" indent="0" justifyLastLine="0" shrinkToFit="0" readingOrder="0"/>
    </dxf>
    <dxf>
      <font>
        <b val="0"/>
        <i val="0"/>
        <strike val="0"/>
        <condense val="0"/>
        <extend val="0"/>
        <outline val="0"/>
        <shadow val="0"/>
        <u val="none"/>
        <vertAlign val="baseline"/>
        <sz val="8"/>
        <color theme="1"/>
        <name val="Calibri"/>
        <scheme val="minor"/>
      </font>
      <numFmt numFmtId="26" formatCode="hh:mm:ss"/>
      <alignment horizontal="center" vertical="bottom" textRotation="0" indent="0" justifyLastLine="0" shrinkToFit="0" readingOrder="0"/>
    </dxf>
    <dxf>
      <font>
        <b val="0"/>
        <i val="0"/>
        <strike val="0"/>
        <condense val="0"/>
        <extend val="0"/>
        <outline val="0"/>
        <shadow val="0"/>
        <u val="none"/>
        <vertAlign val="baseline"/>
        <sz val="8"/>
        <color theme="1"/>
        <name val="Calibri"/>
        <scheme val="minor"/>
      </font>
      <numFmt numFmtId="19" formatCode="dd/mm/yyyy"/>
    </dxf>
    <dxf>
      <font>
        <b val="0"/>
        <i val="0"/>
        <strike val="0"/>
        <condense val="0"/>
        <extend val="0"/>
        <outline val="0"/>
        <shadow val="0"/>
        <u val="none"/>
        <vertAlign val="baseline"/>
        <sz val="8"/>
        <color theme="1"/>
        <name val="Calibri"/>
        <scheme val="minor"/>
      </font>
      <numFmt numFmtId="19" formatCode="dd/mm/yyyy"/>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FBABA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Roboto Condensed" panose="02000000000000000000" pitchFamily="2" charset="0"/>
                <a:ea typeface="Roboto Condensed" panose="02000000000000000000" pitchFamily="2" charset="0"/>
                <a:cs typeface="+mn-cs"/>
              </a:defRPr>
            </a:pPr>
            <a:r>
              <a:rPr lang="it-IT"/>
              <a:t>P&amp;L</a:t>
            </a:r>
          </a:p>
        </c:rich>
      </c:tx>
      <c:overlay val="0"/>
      <c:spPr>
        <a:noFill/>
        <a:ln>
          <a:noFill/>
        </a:ln>
        <a:effectLst/>
      </c:spPr>
    </c:title>
    <c:autoTitleDeleted val="0"/>
    <c:plotArea>
      <c:layout/>
      <c:lineChart>
        <c:grouping val="standard"/>
        <c:varyColors val="0"/>
        <c:ser>
          <c:idx val="0"/>
          <c:order val="0"/>
          <c:spPr>
            <a:ln w="28575" cap="rnd">
              <a:solidFill>
                <a:schemeClr val="accent1"/>
              </a:solidFill>
              <a:round/>
            </a:ln>
            <a:effectLst/>
          </c:spPr>
          <c:marker>
            <c:symbol val="circle"/>
            <c:size val="5"/>
            <c:spPr>
              <a:solidFill>
                <a:schemeClr val="accent1"/>
              </a:solidFill>
              <a:ln w="9525">
                <a:solidFill>
                  <a:schemeClr val="accent1"/>
                </a:solidFill>
              </a:ln>
              <a:effectLst/>
            </c:spPr>
          </c:marker>
          <c:dLbls>
            <c:dLbl>
              <c:idx val="135"/>
              <c:layout>
                <c:manualLayout>
                  <c:x val="-2.7805359563855353E-2"/>
                  <c:y val="4.6444114838864216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Lst>
            </c:dLbl>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Roboto Condensed" panose="02000000000000000000" pitchFamily="2" charset="0"/>
                    <a:ea typeface="Roboto Condensed" panose="02000000000000000000" pitchFamily="2" charset="0"/>
                    <a:cs typeface="+mn-cs"/>
                  </a:defRPr>
                </a:pPr>
                <a:endParaRPr lang="en-US"/>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Results!$U$2:$U$3</c:f>
              <c:numCache>
                <c:formatCode>#,##0.00\ "€";[Red]\-#,##0.00\ "€"</c:formatCode>
                <c:ptCount val="2"/>
                <c:pt idx="0">
                  <c:v>4.75</c:v>
                </c:pt>
                <c:pt idx="1">
                  <c:v>14.75</c:v>
                </c:pt>
              </c:numCache>
            </c:numRef>
          </c:val>
          <c:smooth val="0"/>
          <c:extLst xmlns:c16r2="http://schemas.microsoft.com/office/drawing/2015/06/chart">
            <c:ext xmlns:c16="http://schemas.microsoft.com/office/drawing/2014/chart" uri="{C3380CC4-5D6E-409C-BE32-E72D297353CC}">
              <c16:uniqueId val="{00000000-72FF-4228-8FCE-B484DBE4A50D}"/>
            </c:ext>
          </c:extLst>
        </c:ser>
        <c:dLbls>
          <c:showLegendKey val="0"/>
          <c:showVal val="0"/>
          <c:showCatName val="0"/>
          <c:showSerName val="0"/>
          <c:showPercent val="0"/>
          <c:showBubbleSize val="0"/>
        </c:dLbls>
        <c:marker val="1"/>
        <c:smooth val="0"/>
        <c:axId val="245382656"/>
        <c:axId val="212922880"/>
      </c:lineChart>
      <c:catAx>
        <c:axId val="245382656"/>
        <c:scaling>
          <c:orientation val="maxMin"/>
        </c:scaling>
        <c:delete val="0"/>
        <c:axPos val="b"/>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Roboto Condensed" panose="02000000000000000000" pitchFamily="2" charset="0"/>
                <a:ea typeface="Roboto Condensed" panose="02000000000000000000" pitchFamily="2" charset="0"/>
                <a:cs typeface="+mn-cs"/>
              </a:defRPr>
            </a:pPr>
            <a:endParaRPr lang="en-US"/>
          </a:p>
        </c:txPr>
        <c:crossAx val="212922880"/>
        <c:crosses val="autoZero"/>
        <c:auto val="1"/>
        <c:lblAlgn val="ctr"/>
        <c:lblOffset val="100"/>
        <c:noMultiLvlLbl val="0"/>
      </c:catAx>
      <c:valAx>
        <c:axId val="212922880"/>
        <c:scaling>
          <c:orientation val="minMax"/>
        </c:scaling>
        <c:delete val="0"/>
        <c:axPos val="r"/>
        <c:majorGridlines>
          <c:spPr>
            <a:ln w="9525" cap="flat" cmpd="sng" algn="ctr">
              <a:solidFill>
                <a:schemeClr val="tx1">
                  <a:lumMod val="15000"/>
                  <a:lumOff val="85000"/>
                </a:schemeClr>
              </a:solidFill>
              <a:round/>
            </a:ln>
            <a:effectLst/>
          </c:spPr>
        </c:majorGridlines>
        <c:numFmt formatCode="#,##0.00\ &quot;€&quot;;[Red]\-#,##0.00\ &quot;€&quot;"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Roboto Condensed" panose="02000000000000000000" pitchFamily="2" charset="0"/>
                <a:ea typeface="Roboto Condensed" panose="02000000000000000000" pitchFamily="2" charset="0"/>
                <a:cs typeface="+mn-cs"/>
              </a:defRPr>
            </a:pPr>
            <a:endParaRPr lang="en-US"/>
          </a:p>
        </c:txPr>
        <c:crossAx val="245382656"/>
        <c:crosses val="autoZero"/>
        <c:crossBetween val="between"/>
      </c:valAx>
      <c:spPr>
        <a:noFill/>
        <a:ln>
          <a:noFill/>
        </a:ln>
        <a:effectLst/>
      </c:spPr>
    </c:plotArea>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latin typeface="Roboto Condensed" panose="02000000000000000000" pitchFamily="2" charset="0"/>
          <a:ea typeface="Roboto Condensed" panose="02000000000000000000" pitchFamily="2"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pivotSource>
    <c:name>[Bet Tracking Excel File for Betaminic - ready to use template.xlsx]Graphs!Tabella pivot1</c:name>
    <c:fmtId val="0"/>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Roboto Condensed" panose="02000000000000000000" pitchFamily="2" charset="0"/>
                <a:ea typeface="Roboto Condensed" panose="02000000000000000000" pitchFamily="2" charset="0"/>
                <a:cs typeface="+mn-cs"/>
              </a:defRPr>
            </a:pPr>
            <a:r>
              <a:rPr lang="en-US"/>
              <a:t>Weekly Results</a:t>
            </a:r>
          </a:p>
        </c:rich>
      </c:tx>
      <c:layout>
        <c:manualLayout>
          <c:xMode val="edge"/>
          <c:yMode val="edge"/>
          <c:x val="0.71039865765835086"/>
          <c:y val="2.5284947556493211E-2"/>
        </c:manualLayout>
      </c:layout>
      <c:overlay val="0"/>
      <c:spPr>
        <a:noFill/>
        <a:ln>
          <a:noFill/>
        </a:ln>
        <a:effectLst/>
      </c:spPr>
    </c:title>
    <c:autoTitleDeleted val="0"/>
    <c:pivotFmts>
      <c:pivotFmt>
        <c:idx val="0"/>
        <c:spPr>
          <a:solidFill>
            <a:srgbClr val="70AD47"/>
          </a:solidFill>
          <a:ln>
            <a:noFill/>
          </a:ln>
          <a:effectLst/>
        </c:spPr>
        <c:marker>
          <c:symbol val="none"/>
        </c:marker>
        <c:dLbl>
          <c:idx val="0"/>
          <c:numFmt formatCode="#,##0.00" sourceLinked="0"/>
          <c:spPr>
            <a:noFill/>
            <a:ln>
              <a:noFill/>
            </a:ln>
            <a:effectLst/>
          </c:spPr>
          <c:txPr>
            <a:bodyPr rot="0" spcFirstLastPara="1" vertOverflow="ellipsis" vert="horz" wrap="square" anchor="ctr" anchorCtr="1"/>
            <a:lstStyle/>
            <a:p>
              <a:pPr>
                <a:defRPr sz="800" b="0" i="0" u="none" strike="noStrike" kern="1200" baseline="0">
                  <a:solidFill>
                    <a:schemeClr val="tx1">
                      <a:lumMod val="75000"/>
                      <a:lumOff val="25000"/>
                    </a:schemeClr>
                  </a:solidFill>
                  <a:latin typeface="Roboto Condensed" panose="02000000000000000000" pitchFamily="2" charset="0"/>
                  <a:ea typeface="Roboto Condensed" panose="02000000000000000000" pitchFamily="2" charset="0"/>
                  <a:cs typeface="+mn-cs"/>
                </a:defRPr>
              </a:pPr>
              <a:endParaRPr lang="en-US"/>
            </a:p>
          </c:txPr>
          <c:showLegendKey val="0"/>
          <c:showVal val="1"/>
          <c:showCatName val="0"/>
          <c:showSerName val="0"/>
          <c:showPercent val="0"/>
          <c:showBubbleSize val="0"/>
          <c:extLst xmlns:c16r2="http://schemas.microsoft.com/office/drawing/2015/06/chart">
            <c:ext xmlns:c15="http://schemas.microsoft.com/office/drawing/2012/chart" uri="{CE6537A1-D6FC-4f65-9D91-7224C49458BB}"/>
          </c:extLst>
        </c:dLbl>
      </c:pivotFmt>
      <c:pivotFmt>
        <c:idx val="1"/>
        <c:spPr>
          <a:solidFill>
            <a:schemeClr val="accent2"/>
          </a:solidFill>
          <a:ln>
            <a:noFill/>
          </a:ln>
          <a:effectLst/>
        </c:spPr>
        <c:marker>
          <c:symbol val="none"/>
        </c:marker>
      </c:pivotFmt>
    </c:pivotFmts>
    <c:plotArea>
      <c:layout/>
      <c:barChart>
        <c:barDir val="col"/>
        <c:grouping val="clustered"/>
        <c:varyColors val="0"/>
        <c:ser>
          <c:idx val="0"/>
          <c:order val="0"/>
          <c:tx>
            <c:strRef>
              <c:f>Graphs!$B$20</c:f>
              <c:strCache>
                <c:ptCount val="1"/>
                <c:pt idx="0">
                  <c:v>Tot. Result</c:v>
                </c:pt>
              </c:strCache>
            </c:strRef>
          </c:tx>
          <c:spPr>
            <a:solidFill>
              <a:srgbClr val="70AD47"/>
            </a:solidFill>
            <a:ln>
              <a:noFill/>
            </a:ln>
            <a:effectLst/>
          </c:spPr>
          <c:invertIfNegative val="1"/>
          <c:dLbls>
            <c:numFmt formatCode="#,##0.00" sourceLinked="0"/>
            <c:spPr>
              <a:noFill/>
              <a:ln>
                <a:noFill/>
              </a:ln>
              <a:effectLst/>
            </c:spPr>
            <c:txPr>
              <a:bodyPr rot="0" spcFirstLastPara="1" vertOverflow="ellipsis" vert="horz" wrap="square" anchor="ctr" anchorCtr="1"/>
              <a:lstStyle/>
              <a:p>
                <a:pPr>
                  <a:defRPr sz="800" b="0" i="0" u="none" strike="noStrike" kern="1200" baseline="0">
                    <a:solidFill>
                      <a:schemeClr val="tx1">
                        <a:lumMod val="75000"/>
                        <a:lumOff val="25000"/>
                      </a:schemeClr>
                    </a:solidFill>
                    <a:latin typeface="Roboto Condensed" panose="02000000000000000000" pitchFamily="2" charset="0"/>
                    <a:ea typeface="Roboto Condensed" panose="02000000000000000000" pitchFamily="2" charset="0"/>
                    <a:cs typeface="+mn-cs"/>
                  </a:defRPr>
                </a:pPr>
                <a:endParaRPr lang="en-US"/>
              </a:p>
            </c:txPr>
            <c:showLegendKey val="0"/>
            <c:showVal val="1"/>
            <c:showCatName val="0"/>
            <c:showSerName val="0"/>
            <c:showPercent val="0"/>
            <c:showBubbleSize val="0"/>
            <c:showLeaderLines val="0"/>
          </c:dLbls>
          <c:cat>
            <c:strRef>
              <c:f>Graphs!$A$21:$A$23</c:f>
              <c:strCache>
                <c:ptCount val="2"/>
                <c:pt idx="0">
                  <c:v>44</c:v>
                </c:pt>
                <c:pt idx="1">
                  <c:v>52</c:v>
                </c:pt>
              </c:strCache>
            </c:strRef>
          </c:cat>
          <c:val>
            <c:numRef>
              <c:f>Graphs!$B$21:$B$23</c:f>
              <c:numCache>
                <c:formatCode>#,##0.00\ "€"</c:formatCode>
                <c:ptCount val="2"/>
                <c:pt idx="0">
                  <c:v>-10</c:v>
                </c:pt>
                <c:pt idx="1">
                  <c:v>14.2</c:v>
                </c:pt>
              </c:numCache>
            </c:numRef>
          </c:val>
          <c:extLst xmlns:c16r2="http://schemas.microsoft.com/office/drawing/2015/06/chart">
            <c:ext xmlns:c16="http://schemas.microsoft.com/office/drawing/2014/chart" uri="{C3380CC4-5D6E-409C-BE32-E72D297353CC}">
              <c16:uniqueId val="{00000000-54E8-42F8-8C38-D5691F5C83CA}"/>
            </c:ext>
            <c:ext xmlns:c14="http://schemas.microsoft.com/office/drawing/2007/8/2/chart" uri="{6F2FDCE9-48DA-4B69-8628-5D25D57E5C99}">
              <c14:invertSolidFillFmt>
                <c14:spPr xmlns:c14="http://schemas.microsoft.com/office/drawing/2007/8/2/chart">
                  <a:solidFill>
                    <a:srgbClr val="FFFFFF"/>
                  </a:solidFill>
                  <a:ln>
                    <a:noFill/>
                  </a:ln>
                  <a:effectLst/>
                </c14:spPr>
              </c14:invertSolidFillFmt>
            </c:ext>
          </c:extLst>
        </c:ser>
        <c:ser>
          <c:idx val="1"/>
          <c:order val="1"/>
          <c:tx>
            <c:strRef>
              <c:f>Graphs!$C$20</c:f>
              <c:strCache>
                <c:ptCount val="1"/>
                <c:pt idx="0">
                  <c:v>N. Bets</c:v>
                </c:pt>
              </c:strCache>
            </c:strRef>
          </c:tx>
          <c:spPr>
            <a:solidFill>
              <a:schemeClr val="accent2"/>
            </a:solidFill>
            <a:ln>
              <a:noFill/>
            </a:ln>
            <a:effectLst/>
          </c:spPr>
          <c:invertIfNegative val="0"/>
          <c:cat>
            <c:strRef>
              <c:f>Graphs!$A$21:$A$23</c:f>
              <c:strCache>
                <c:ptCount val="2"/>
                <c:pt idx="0">
                  <c:v>44</c:v>
                </c:pt>
                <c:pt idx="1">
                  <c:v>52</c:v>
                </c:pt>
              </c:strCache>
            </c:strRef>
          </c:cat>
          <c:val>
            <c:numRef>
              <c:f>Graphs!$C$21:$C$23</c:f>
              <c:numCache>
                <c:formatCode>0</c:formatCode>
                <c:ptCount val="2"/>
                <c:pt idx="0">
                  <c:v>1</c:v>
                </c:pt>
                <c:pt idx="1">
                  <c:v>1</c:v>
                </c:pt>
              </c:numCache>
            </c:numRef>
          </c:val>
          <c:extLst xmlns:c16r2="http://schemas.microsoft.com/office/drawing/2015/06/chart">
            <c:ext xmlns:c16="http://schemas.microsoft.com/office/drawing/2014/chart" uri="{C3380CC4-5D6E-409C-BE32-E72D297353CC}">
              <c16:uniqueId val="{00000000-8EF2-4764-9C21-498A7D16FB1A}"/>
            </c:ext>
          </c:extLst>
        </c:ser>
        <c:dLbls>
          <c:showLegendKey val="0"/>
          <c:showVal val="0"/>
          <c:showCatName val="0"/>
          <c:showSerName val="0"/>
          <c:showPercent val="0"/>
          <c:showBubbleSize val="0"/>
        </c:dLbls>
        <c:gapWidth val="219"/>
        <c:overlap val="-27"/>
        <c:axId val="132669952"/>
        <c:axId val="212924608"/>
      </c:barChart>
      <c:dateAx>
        <c:axId val="132669952"/>
        <c:scaling>
          <c:orientation val="minMax"/>
        </c:scaling>
        <c:delete val="0"/>
        <c:axPos val="b"/>
        <c:numFmt formatCode="m/d/yyyy" sourceLinked="0"/>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Roboto Condensed" panose="02000000000000000000" pitchFamily="2" charset="0"/>
                <a:ea typeface="Roboto Condensed" panose="02000000000000000000" pitchFamily="2" charset="0"/>
                <a:cs typeface="+mn-cs"/>
              </a:defRPr>
            </a:pPr>
            <a:endParaRPr lang="en-US"/>
          </a:p>
        </c:txPr>
        <c:crossAx val="212924608"/>
        <c:crosses val="autoZero"/>
        <c:auto val="0"/>
        <c:lblOffset val="150"/>
        <c:baseTimeUnit val="days"/>
        <c:minorUnit val="1"/>
      </c:dateAx>
      <c:valAx>
        <c:axId val="212924608"/>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Roboto Condensed" panose="02000000000000000000" pitchFamily="2" charset="0"/>
                <a:ea typeface="Roboto Condensed" panose="02000000000000000000" pitchFamily="2" charset="0"/>
                <a:cs typeface="+mn-cs"/>
              </a:defRPr>
            </a:pPr>
            <a:endParaRPr lang="en-US"/>
          </a:p>
        </c:txPr>
        <c:crossAx val="132669952"/>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Roboto Condensed" panose="02000000000000000000" pitchFamily="2" charset="0"/>
              <a:ea typeface="Roboto Condensed" panose="02000000000000000000" pitchFamily="2" charset="0"/>
              <a:cs typeface="+mn-cs"/>
            </a:defRPr>
          </a:pPr>
          <a:endParaRPr lang="en-US"/>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latin typeface="Roboto Condensed" panose="02000000000000000000" pitchFamily="2" charset="0"/>
          <a:ea typeface="Roboto Condensed" panose="02000000000000000000" pitchFamily="2" charset="0"/>
        </a:defRPr>
      </a:pPr>
      <a:endParaRPr lang="en-US"/>
    </a:p>
  </c:txPr>
  <c:printSettings>
    <c:headerFooter/>
    <c:pageMargins b="0.75" l="0.7" r="0.7" t="0.75" header="0.3" footer="0.3"/>
    <c:pageSetup/>
  </c:printSettings>
  <c:extLst xmlns:c16r2="http://schemas.microsoft.com/office/drawing/2015/06/chart">
    <c:ext xmlns:c16="http://schemas.microsoft.com/office/drawing/2014/chart" uri="{E28EC0CA-F0BB-4C9C-879D-F8772B89E7AC}">
      <c16:pivotOptions16>
        <c16:showExpandCollapseFieldButtons val="1"/>
      </c16:pivotOptions16>
    </c:ext>
    <c:ext xmlns:c14="http://schemas.microsoft.com/office/drawing/2007/8/2/chart" uri="{781A3756-C4B2-4CAC-9D66-4F8BD8637D16}">
      <c14:pivotOptions>
        <c14:dropZoneFilter val="1"/>
        <c14:dropZoneCategories val="1"/>
        <c14:dropZoneData val="1"/>
        <c14:dropZoneSeries val="1"/>
        <c14:dropZonesVisible val="1"/>
      </c14:pivotOptions>
    </c:ext>
  </c:extLst>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pivotSource>
    <c:name>[Bet Tracking Excel File for Betaminic - ready to use template.xlsx]Graphs!Tabella pivot2</c:name>
    <c:fmtId val="2"/>
  </c:pivotSource>
  <c:chart>
    <c:title>
      <c:tx>
        <c:rich>
          <a:bodyPr rot="0" vert="horz"/>
          <a:lstStyle/>
          <a:p>
            <a:pPr>
              <a:defRPr sz="1400" b="0"/>
            </a:pPr>
            <a:r>
              <a:rPr lang="it-IT" sz="1400" b="0"/>
              <a:t>Monthly Results</a:t>
            </a:r>
          </a:p>
        </c:rich>
      </c:tx>
      <c:layout>
        <c:manualLayout>
          <c:xMode val="edge"/>
          <c:yMode val="edge"/>
          <c:x val="0.51539375438558988"/>
          <c:y val="1.777601807238266E-2"/>
        </c:manualLayout>
      </c:layout>
      <c:overlay val="0"/>
      <c:spPr>
        <a:noFill/>
        <a:ln>
          <a:noFill/>
        </a:ln>
        <a:effectLst/>
      </c:spPr>
    </c:title>
    <c:autoTitleDeleted val="0"/>
    <c:pivotFmts>
      <c:pivotFmt>
        <c:idx val="0"/>
        <c:spPr>
          <a:solidFill>
            <a:srgbClr val="70AD47"/>
          </a:solidFill>
          <a:ln>
            <a:noFill/>
          </a:ln>
          <a:effectLst/>
        </c:spPr>
        <c:marker>
          <c:symbol val="none"/>
        </c:marker>
        <c:dLbl>
          <c:idx val="0"/>
          <c:spPr>
            <a:noFill/>
            <a:ln>
              <a:noFill/>
            </a:ln>
            <a:effectLst/>
          </c:spPr>
          <c:txPr>
            <a:bodyPr rot="0" vert="horz"/>
            <a:lstStyle/>
            <a:p>
              <a:pPr>
                <a:defRPr sz="800">
                  <a:latin typeface="Roboto Condensed" panose="02000000000000000000" pitchFamily="2" charset="0"/>
                  <a:ea typeface="Roboto Condensed" panose="02000000000000000000" pitchFamily="2" charset="0"/>
                </a:defRPr>
              </a:pPr>
              <a:endParaRPr lang="en-US"/>
            </a:p>
          </c:txPr>
          <c:dLblPos val="outEnd"/>
          <c:showLegendKey val="0"/>
          <c:showVal val="1"/>
          <c:showCatName val="0"/>
          <c:showSerName val="0"/>
          <c:showPercent val="0"/>
          <c:showBubbleSize val="0"/>
          <c:extLst xmlns:c16r2="http://schemas.microsoft.com/office/drawing/2015/06/chart">
            <c:ext xmlns:c15="http://schemas.microsoft.com/office/drawing/2012/chart" uri="{CE6537A1-D6FC-4f65-9D91-7224C49458BB}"/>
          </c:extLst>
        </c:dLbl>
      </c:pivotFmt>
      <c:pivotFmt>
        <c:idx val="1"/>
      </c:pivotFmt>
      <c:pivotFmt>
        <c:idx val="2"/>
      </c:pivotFmt>
      <c:pivotFmt>
        <c:idx val="3"/>
        <c:spPr>
          <a:solidFill>
            <a:schemeClr val="accent2"/>
          </a:solidFill>
          <a:ln>
            <a:noFill/>
          </a:ln>
          <a:effectLst/>
        </c:spPr>
        <c:marker>
          <c:symbol val="none"/>
        </c:marker>
      </c:pivotFmt>
    </c:pivotFmts>
    <c:plotArea>
      <c:layout/>
      <c:barChart>
        <c:barDir val="col"/>
        <c:grouping val="clustered"/>
        <c:varyColors val="1"/>
        <c:ser>
          <c:idx val="0"/>
          <c:order val="0"/>
          <c:tx>
            <c:strRef>
              <c:f>Graphs!$F$20</c:f>
              <c:strCache>
                <c:ptCount val="1"/>
                <c:pt idx="0">
                  <c:v>Tot. Result</c:v>
                </c:pt>
              </c:strCache>
            </c:strRef>
          </c:tx>
          <c:spPr>
            <a:solidFill>
              <a:srgbClr val="70AD47"/>
            </a:solidFill>
            <a:ln>
              <a:noFill/>
            </a:ln>
            <a:effectLst/>
          </c:spPr>
          <c:invertIfNegative val="1"/>
          <c:dPt>
            <c:idx val="0"/>
            <c:invertIfNegative val="1"/>
            <c:bubble3D val="0"/>
            <c:extLst xmlns:c16r2="http://schemas.microsoft.com/office/drawing/2015/06/chart">
              <c:ext xmlns:c16="http://schemas.microsoft.com/office/drawing/2014/chart" uri="{C3380CC4-5D6E-409C-BE32-E72D297353CC}">
                <c16:uniqueId val="{00000001-23E7-4541-9811-4A0C1403BEB7}"/>
              </c:ext>
            </c:extLst>
          </c:dPt>
          <c:dPt>
            <c:idx val="1"/>
            <c:invertIfNegative val="1"/>
            <c:bubble3D val="0"/>
            <c:extLst xmlns:c16r2="http://schemas.microsoft.com/office/drawing/2015/06/chart">
              <c:ext xmlns:c16="http://schemas.microsoft.com/office/drawing/2014/chart" uri="{C3380CC4-5D6E-409C-BE32-E72D297353CC}">
                <c16:uniqueId val="{00000003-23E7-4541-9811-4A0C1403BEB7}"/>
              </c:ext>
            </c:extLst>
          </c:dPt>
          <c:dLbls>
            <c:spPr>
              <a:noFill/>
              <a:ln>
                <a:noFill/>
              </a:ln>
              <a:effectLst/>
            </c:spPr>
            <c:txPr>
              <a:bodyPr rot="0" vert="horz"/>
              <a:lstStyle/>
              <a:p>
                <a:pPr>
                  <a:defRPr sz="800">
                    <a:latin typeface="Roboto Condensed" panose="02000000000000000000" pitchFamily="2" charset="0"/>
                    <a:ea typeface="Roboto Condensed" panose="02000000000000000000" pitchFamily="2" charset="0"/>
                  </a:defRPr>
                </a:pPr>
                <a:endParaRPr lang="en-US"/>
              </a:p>
            </c:txPr>
            <c:dLblPos val="outEnd"/>
            <c:showLegendKey val="0"/>
            <c:showVal val="1"/>
            <c:showCatName val="0"/>
            <c:showSerName val="0"/>
            <c:showPercent val="0"/>
            <c:showBubbleSize val="0"/>
            <c:showLeaderLines val="0"/>
          </c:dLbls>
          <c:cat>
            <c:strRef>
              <c:f>Graphs!$E$21:$E$23</c:f>
              <c:strCache>
                <c:ptCount val="2"/>
                <c:pt idx="0">
                  <c:v>Oct</c:v>
                </c:pt>
                <c:pt idx="1">
                  <c:v>Dec</c:v>
                </c:pt>
              </c:strCache>
            </c:strRef>
          </c:cat>
          <c:val>
            <c:numRef>
              <c:f>Graphs!$F$21:$F$23</c:f>
              <c:numCache>
                <c:formatCode>#,##0\ "€"</c:formatCode>
                <c:ptCount val="2"/>
                <c:pt idx="0">
                  <c:v>-10</c:v>
                </c:pt>
                <c:pt idx="1">
                  <c:v>14.2</c:v>
                </c:pt>
              </c:numCache>
            </c:numRef>
          </c:val>
          <c:extLst xmlns:c16r2="http://schemas.microsoft.com/office/drawing/2015/06/chart">
            <c:ext xmlns:c16="http://schemas.microsoft.com/office/drawing/2014/chart" uri="{C3380CC4-5D6E-409C-BE32-E72D297353CC}">
              <c16:uniqueId val="{00000000-0FAC-4C50-BA2D-734AD02FE34D}"/>
            </c:ext>
            <c:ext xmlns:c14="http://schemas.microsoft.com/office/drawing/2007/8/2/chart" uri="{6F2FDCE9-48DA-4B69-8628-5D25D57E5C99}">
              <c14:invertSolidFillFmt>
                <c14:spPr xmlns:c14="http://schemas.microsoft.com/office/drawing/2007/8/2/chart">
                  <a:solidFill>
                    <a:srgbClr val="FFFFFF"/>
                  </a:solidFill>
                  <a:ln>
                    <a:noFill/>
                  </a:ln>
                  <a:effectLst/>
                </c14:spPr>
              </c14:invertSolidFillFmt>
            </c:ext>
          </c:extLst>
        </c:ser>
        <c:ser>
          <c:idx val="1"/>
          <c:order val="1"/>
          <c:tx>
            <c:strRef>
              <c:f>Graphs!$G$20</c:f>
              <c:strCache>
                <c:ptCount val="1"/>
                <c:pt idx="0">
                  <c:v>N. Bets</c:v>
                </c:pt>
              </c:strCache>
            </c:strRef>
          </c:tx>
          <c:spPr>
            <a:solidFill>
              <a:schemeClr val="accent2"/>
            </a:solidFill>
            <a:ln>
              <a:noFill/>
            </a:ln>
            <a:effectLst/>
          </c:spPr>
          <c:invertIfNegative val="0"/>
          <c:cat>
            <c:strRef>
              <c:f>Graphs!$E$21:$E$23</c:f>
              <c:strCache>
                <c:ptCount val="2"/>
                <c:pt idx="0">
                  <c:v>Oct</c:v>
                </c:pt>
                <c:pt idx="1">
                  <c:v>Dec</c:v>
                </c:pt>
              </c:strCache>
            </c:strRef>
          </c:cat>
          <c:val>
            <c:numRef>
              <c:f>Graphs!$G$21:$G$23</c:f>
              <c:numCache>
                <c:formatCode>General</c:formatCode>
                <c:ptCount val="2"/>
                <c:pt idx="0">
                  <c:v>1</c:v>
                </c:pt>
                <c:pt idx="1">
                  <c:v>1</c:v>
                </c:pt>
              </c:numCache>
            </c:numRef>
          </c:val>
          <c:extLst xmlns:c16r2="http://schemas.microsoft.com/office/drawing/2015/06/chart">
            <c:ext xmlns:c16="http://schemas.microsoft.com/office/drawing/2014/chart" uri="{C3380CC4-5D6E-409C-BE32-E72D297353CC}">
              <c16:uniqueId val="{00000004-23E7-4541-9811-4A0C1403BEB7}"/>
            </c:ext>
          </c:extLst>
        </c:ser>
        <c:dLbls>
          <c:showLegendKey val="0"/>
          <c:showVal val="0"/>
          <c:showCatName val="0"/>
          <c:showSerName val="0"/>
          <c:showPercent val="0"/>
          <c:showBubbleSize val="0"/>
        </c:dLbls>
        <c:gapWidth val="219"/>
        <c:overlap val="-27"/>
        <c:axId val="132670976"/>
        <c:axId val="130187264"/>
      </c:barChart>
      <c:catAx>
        <c:axId val="13267097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vert="horz"/>
          <a:lstStyle/>
          <a:p>
            <a:pPr>
              <a:defRPr/>
            </a:pPr>
            <a:endParaRPr lang="en-US"/>
          </a:p>
        </c:txPr>
        <c:crossAx val="130187264"/>
        <c:crosses val="autoZero"/>
        <c:auto val="1"/>
        <c:lblAlgn val="ctr"/>
        <c:lblOffset val="100"/>
        <c:noMultiLvlLbl val="0"/>
      </c:catAx>
      <c:valAx>
        <c:axId val="130187264"/>
        <c:scaling>
          <c:orientation val="minMax"/>
        </c:scaling>
        <c:delete val="0"/>
        <c:axPos val="l"/>
        <c:majorGridlines>
          <c:spPr>
            <a:ln w="9525" cap="flat" cmpd="sng" algn="ctr">
              <a:solidFill>
                <a:schemeClr val="tx1">
                  <a:lumMod val="15000"/>
                  <a:lumOff val="85000"/>
                </a:schemeClr>
              </a:solidFill>
              <a:round/>
            </a:ln>
            <a:effectLst/>
          </c:spPr>
        </c:majorGridlines>
        <c:numFmt formatCode="#,##0\ &quot;€&quot;" sourceLinked="1"/>
        <c:majorTickMark val="none"/>
        <c:minorTickMark val="none"/>
        <c:tickLblPos val="nextTo"/>
        <c:spPr>
          <a:noFill/>
          <a:ln>
            <a:noFill/>
          </a:ln>
          <a:effectLst/>
        </c:spPr>
        <c:txPr>
          <a:bodyPr rot="-60000000" vert="horz"/>
          <a:lstStyle/>
          <a:p>
            <a:pPr>
              <a:defRPr/>
            </a:pPr>
            <a:endParaRPr lang="en-US"/>
          </a:p>
        </c:txPr>
        <c:crossAx val="132670976"/>
        <c:crosses val="autoZero"/>
        <c:crossBetween val="between"/>
      </c:valAx>
      <c:spPr>
        <a:noFill/>
        <a:ln>
          <a:noFill/>
        </a:ln>
        <a:effectLst/>
      </c:spPr>
    </c:plotArea>
    <c:legend>
      <c:legendPos val="r"/>
      <c:overlay val="0"/>
      <c:spPr>
        <a:noFill/>
        <a:ln>
          <a:noFill/>
        </a:ln>
        <a:effectLst/>
      </c:spPr>
      <c:txPr>
        <a:bodyPr rot="0" vert="horz"/>
        <a:lstStyle/>
        <a:p>
          <a:pPr>
            <a:defRPr/>
          </a:pPr>
          <a:endParaRPr lang="en-US"/>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latin typeface="Roboto Condensed" panose="02000000000000000000" pitchFamily="2" charset="0"/>
          <a:ea typeface="Roboto Condensed" panose="02000000000000000000" pitchFamily="2" charset="0"/>
        </a:defRPr>
      </a:pPr>
      <a:endParaRPr lang="en-US"/>
    </a:p>
  </c:txPr>
  <c:printSettings>
    <c:headerFooter/>
    <c:pageMargins b="0.75" l="0.7" r="0.7" t="0.75" header="0.3" footer="0.3"/>
    <c:pageSetup/>
  </c:printSettings>
  <c:extLst xmlns:c16r2="http://schemas.microsoft.com/office/drawing/2015/06/chart">
    <c:ext xmlns:c16="http://schemas.microsoft.com/office/drawing/2014/chart" uri="{E28EC0CA-F0BB-4C9C-879D-F8772B89E7AC}">
      <c16:pivotOptions16>
        <c16:showExpandCollapseFieldButtons val="1"/>
      </c16:pivotOptions16>
    </c:ext>
    <c:ext xmlns:c14="http://schemas.microsoft.com/office/drawing/2007/8/2/chart" uri="{781A3756-C4B2-4CAC-9D66-4F8BD8637D16}">
      <c14:pivotOptions>
        <c14:dropZoneFilter val="1"/>
        <c14:dropZoneCategories val="1"/>
        <c14:dropZoneData val="1"/>
        <c14:dropZoneSeries val="1"/>
        <c14:dropZonesVisible val="1"/>
      </c14:pivotOptions>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314323</xdr:colOff>
      <xdr:row>0</xdr:row>
      <xdr:rowOff>128587</xdr:rowOff>
    </xdr:from>
    <xdr:to>
      <xdr:col>22</xdr:col>
      <xdr:colOff>495299</xdr:colOff>
      <xdr:row>17</xdr:row>
      <xdr:rowOff>171450</xdr:rowOff>
    </xdr:to>
    <xdr:graphicFrame macro="">
      <xdr:nvGraphicFramePr>
        <xdr:cNvPr id="2" name="Grafico 1">
          <a:extLst>
            <a:ext uri="{FF2B5EF4-FFF2-40B4-BE49-F238E27FC236}">
              <a16:creationId xmlns:a16="http://schemas.microsoft.com/office/drawing/2014/main" xmlns="" id="{F411A1AF-F0FC-4CDE-8B37-5BCD1D32417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338138</xdr:colOff>
      <xdr:row>19</xdr:row>
      <xdr:rowOff>4762</xdr:rowOff>
    </xdr:from>
    <xdr:to>
      <xdr:col>17</xdr:col>
      <xdr:colOff>466725</xdr:colOff>
      <xdr:row>36</xdr:row>
      <xdr:rowOff>171450</xdr:rowOff>
    </xdr:to>
    <xdr:graphicFrame macro="">
      <xdr:nvGraphicFramePr>
        <xdr:cNvPr id="4" name="Grafico 3">
          <a:extLst>
            <a:ext uri="{FF2B5EF4-FFF2-40B4-BE49-F238E27FC236}">
              <a16:creationId xmlns:a16="http://schemas.microsoft.com/office/drawing/2014/main" xmlns="" id="{AF658F53-B3B4-4E29-9686-337CB409050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17</xdr:col>
      <xdr:colOff>504826</xdr:colOff>
      <xdr:row>19</xdr:row>
      <xdr:rowOff>4761</xdr:rowOff>
    </xdr:from>
    <xdr:to>
      <xdr:col>22</xdr:col>
      <xdr:colOff>504825</xdr:colOff>
      <xdr:row>36</xdr:row>
      <xdr:rowOff>180974</xdr:rowOff>
    </xdr:to>
    <xdr:graphicFrame macro="">
      <xdr:nvGraphicFramePr>
        <xdr:cNvPr id="3" name="Grafico 2">
          <a:extLst>
            <a:ext uri="{FF2B5EF4-FFF2-40B4-BE49-F238E27FC236}">
              <a16:creationId xmlns:a16="http://schemas.microsoft.com/office/drawing/2014/main" xmlns="" id="{B27A4DF6-1234-4883-B89D-0EF1DAF2819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User" refreshedDate="43462.986989236109" createdVersion="6" refreshedVersion="4" minRefreshableVersion="3" recordCount="2">
  <cacheSource type="worksheet">
    <worksheetSource name="Tabella1"/>
  </cacheSource>
  <cacheFields count="24">
    <cacheField name="Strategy Name" numFmtId="0">
      <sharedItems/>
    </cacheField>
    <cacheField name="Market Type" numFmtId="0">
      <sharedItems/>
    </cacheField>
    <cacheField name="Date" numFmtId="14">
      <sharedItems containsSemiMixedTypes="0" containsNonDate="0" containsDate="1" containsString="0" minDate="2018-10-31T00:00:00" maxDate="2018-12-28T00:00:00" count="2">
        <d v="2018-10-31T00:00:00"/>
        <d v="2018-12-27T00:00:00"/>
      </sharedItems>
      <fieldGroup par="23" base="2">
        <rangePr groupBy="days" startDate="2018-10-31T00:00:00" endDate="2018-12-28T00:00:00"/>
        <groupItems count="368">
          <s v="&lt;31/10/2018"/>
          <s v="01-Jan"/>
          <s v="02-Jan"/>
          <s v="03-Jan"/>
          <s v="04-Jan"/>
          <s v="05-Jan"/>
          <s v="06-Jan"/>
          <s v="07-Jan"/>
          <s v="08-Jan"/>
          <s v="09-Jan"/>
          <s v="10-Jan"/>
          <s v="11-Jan"/>
          <s v="12-Jan"/>
          <s v="13-Jan"/>
          <s v="14-Jan"/>
          <s v="15-Jan"/>
          <s v="16-Jan"/>
          <s v="17-Jan"/>
          <s v="18-Jan"/>
          <s v="19-Jan"/>
          <s v="20-Jan"/>
          <s v="21-Jan"/>
          <s v="22-Jan"/>
          <s v="23-Jan"/>
          <s v="24-Jan"/>
          <s v="25-Jan"/>
          <s v="26-Jan"/>
          <s v="27-Jan"/>
          <s v="28-Jan"/>
          <s v="29-Jan"/>
          <s v="30-Jan"/>
          <s v="31-Jan"/>
          <s v="01-Feb"/>
          <s v="02-Feb"/>
          <s v="03-Feb"/>
          <s v="04-Feb"/>
          <s v="05-Feb"/>
          <s v="06-Feb"/>
          <s v="07-Feb"/>
          <s v="08-Feb"/>
          <s v="09-Feb"/>
          <s v="10-Feb"/>
          <s v="11-Feb"/>
          <s v="12-Feb"/>
          <s v="13-Feb"/>
          <s v="14-Feb"/>
          <s v="15-Feb"/>
          <s v="16-Feb"/>
          <s v="17-Feb"/>
          <s v="18-Feb"/>
          <s v="19-Feb"/>
          <s v="20-Feb"/>
          <s v="21-Feb"/>
          <s v="22-Feb"/>
          <s v="23-Feb"/>
          <s v="24-Feb"/>
          <s v="25-Feb"/>
          <s v="26-Feb"/>
          <s v="27-Feb"/>
          <s v="28-Feb"/>
          <s v="29-Feb"/>
          <s v="01-Mar"/>
          <s v="02-Mar"/>
          <s v="03-Mar"/>
          <s v="04-Mar"/>
          <s v="05-Mar"/>
          <s v="06-Mar"/>
          <s v="07-Mar"/>
          <s v="08-Mar"/>
          <s v="09-Mar"/>
          <s v="10-Mar"/>
          <s v="11-Mar"/>
          <s v="12-Mar"/>
          <s v="13-Mar"/>
          <s v="14-Mar"/>
          <s v="15-Mar"/>
          <s v="16-Mar"/>
          <s v="17-Mar"/>
          <s v="18-Mar"/>
          <s v="19-Mar"/>
          <s v="20-Mar"/>
          <s v="21-Mar"/>
          <s v="22-Mar"/>
          <s v="23-Mar"/>
          <s v="24-Mar"/>
          <s v="25-Mar"/>
          <s v="26-Mar"/>
          <s v="27-Mar"/>
          <s v="28-Mar"/>
          <s v="29-Mar"/>
          <s v="30-Mar"/>
          <s v="31-Mar"/>
          <s v="01-Apr"/>
          <s v="02-Apr"/>
          <s v="03-Apr"/>
          <s v="04-Apr"/>
          <s v="05-Apr"/>
          <s v="06-Apr"/>
          <s v="07-Apr"/>
          <s v="08-Apr"/>
          <s v="09-Apr"/>
          <s v="10-Apr"/>
          <s v="11-Apr"/>
          <s v="12-Apr"/>
          <s v="13-Apr"/>
          <s v="14-Apr"/>
          <s v="15-Apr"/>
          <s v="16-Apr"/>
          <s v="17-Apr"/>
          <s v="18-Apr"/>
          <s v="19-Apr"/>
          <s v="20-Apr"/>
          <s v="21-Apr"/>
          <s v="22-Apr"/>
          <s v="23-Apr"/>
          <s v="24-Apr"/>
          <s v="25-Apr"/>
          <s v="26-Apr"/>
          <s v="27-Apr"/>
          <s v="28-Apr"/>
          <s v="29-Apr"/>
          <s v="30-Apr"/>
          <s v="01-May"/>
          <s v="02-May"/>
          <s v="03-May"/>
          <s v="04-May"/>
          <s v="05-May"/>
          <s v="06-May"/>
          <s v="07-May"/>
          <s v="08-May"/>
          <s v="09-May"/>
          <s v="10-May"/>
          <s v="11-May"/>
          <s v="12-May"/>
          <s v="13-May"/>
          <s v="14-May"/>
          <s v="15-May"/>
          <s v="16-May"/>
          <s v="17-May"/>
          <s v="18-May"/>
          <s v="19-May"/>
          <s v="20-May"/>
          <s v="21-May"/>
          <s v="22-May"/>
          <s v="23-May"/>
          <s v="24-May"/>
          <s v="25-May"/>
          <s v="26-May"/>
          <s v="27-May"/>
          <s v="28-May"/>
          <s v="29-May"/>
          <s v="30-May"/>
          <s v="31-May"/>
          <s v="01-Jun"/>
          <s v="02-Jun"/>
          <s v="03-Jun"/>
          <s v="04-Jun"/>
          <s v="05-Jun"/>
          <s v="06-Jun"/>
          <s v="07-Jun"/>
          <s v="08-Jun"/>
          <s v="09-Jun"/>
          <s v="10-Jun"/>
          <s v="11-Jun"/>
          <s v="12-Jun"/>
          <s v="13-Jun"/>
          <s v="14-Jun"/>
          <s v="15-Jun"/>
          <s v="16-Jun"/>
          <s v="17-Jun"/>
          <s v="18-Jun"/>
          <s v="19-Jun"/>
          <s v="20-Jun"/>
          <s v="21-Jun"/>
          <s v="22-Jun"/>
          <s v="23-Jun"/>
          <s v="24-Jun"/>
          <s v="25-Jun"/>
          <s v="26-Jun"/>
          <s v="27-Jun"/>
          <s v="28-Jun"/>
          <s v="29-Jun"/>
          <s v="30-Jun"/>
          <s v="01-Jul"/>
          <s v="02-Jul"/>
          <s v="03-Jul"/>
          <s v="04-Jul"/>
          <s v="05-Jul"/>
          <s v="06-Jul"/>
          <s v="07-Jul"/>
          <s v="08-Jul"/>
          <s v="09-Jul"/>
          <s v="10-Jul"/>
          <s v="11-Jul"/>
          <s v="12-Jul"/>
          <s v="13-Jul"/>
          <s v="14-Jul"/>
          <s v="15-Jul"/>
          <s v="16-Jul"/>
          <s v="17-Jul"/>
          <s v="18-Jul"/>
          <s v="19-Jul"/>
          <s v="20-Jul"/>
          <s v="21-Jul"/>
          <s v="22-Jul"/>
          <s v="23-Jul"/>
          <s v="24-Jul"/>
          <s v="25-Jul"/>
          <s v="26-Jul"/>
          <s v="27-Jul"/>
          <s v="28-Jul"/>
          <s v="29-Jul"/>
          <s v="30-Jul"/>
          <s v="31-Jul"/>
          <s v="01-Aug"/>
          <s v="02-Aug"/>
          <s v="03-Aug"/>
          <s v="04-Aug"/>
          <s v="05-Aug"/>
          <s v="06-Aug"/>
          <s v="07-Aug"/>
          <s v="08-Aug"/>
          <s v="09-Aug"/>
          <s v="10-Aug"/>
          <s v="11-Aug"/>
          <s v="12-Aug"/>
          <s v="13-Aug"/>
          <s v="14-Aug"/>
          <s v="15-Aug"/>
          <s v="16-Aug"/>
          <s v="17-Aug"/>
          <s v="18-Aug"/>
          <s v="19-Aug"/>
          <s v="20-Aug"/>
          <s v="21-Aug"/>
          <s v="22-Aug"/>
          <s v="23-Aug"/>
          <s v="24-Aug"/>
          <s v="25-Aug"/>
          <s v="26-Aug"/>
          <s v="27-Aug"/>
          <s v="28-Aug"/>
          <s v="29-Aug"/>
          <s v="30-Aug"/>
          <s v="31-Aug"/>
          <s v="01-Sep"/>
          <s v="02-Sep"/>
          <s v="03-Sep"/>
          <s v="04-Sep"/>
          <s v="05-Sep"/>
          <s v="06-Sep"/>
          <s v="07-Sep"/>
          <s v="08-Sep"/>
          <s v="09-Sep"/>
          <s v="10-Sep"/>
          <s v="11-Sep"/>
          <s v="12-Sep"/>
          <s v="13-Sep"/>
          <s v="14-Sep"/>
          <s v="15-Sep"/>
          <s v="16-Sep"/>
          <s v="17-Sep"/>
          <s v="18-Sep"/>
          <s v="19-Sep"/>
          <s v="20-Sep"/>
          <s v="21-Sep"/>
          <s v="22-Sep"/>
          <s v="23-Sep"/>
          <s v="24-Sep"/>
          <s v="25-Sep"/>
          <s v="26-Sep"/>
          <s v="27-Sep"/>
          <s v="28-Sep"/>
          <s v="29-Sep"/>
          <s v="30-Sep"/>
          <s v="01-Oct"/>
          <s v="02-Oct"/>
          <s v="03-Oct"/>
          <s v="04-Oct"/>
          <s v="05-Oct"/>
          <s v="06-Oct"/>
          <s v="07-Oct"/>
          <s v="08-Oct"/>
          <s v="09-Oct"/>
          <s v="10-Oct"/>
          <s v="11-Oct"/>
          <s v="12-Oct"/>
          <s v="13-Oct"/>
          <s v="14-Oct"/>
          <s v="15-Oct"/>
          <s v="16-Oct"/>
          <s v="17-Oct"/>
          <s v="18-Oct"/>
          <s v="19-Oct"/>
          <s v="20-Oct"/>
          <s v="21-Oct"/>
          <s v="22-Oct"/>
          <s v="23-Oct"/>
          <s v="24-Oct"/>
          <s v="25-Oct"/>
          <s v="26-Oct"/>
          <s v="27-Oct"/>
          <s v="28-Oct"/>
          <s v="29-Oct"/>
          <s v="30-Oct"/>
          <s v="31-Oct"/>
          <s v="01-Nov"/>
          <s v="02-Nov"/>
          <s v="03-Nov"/>
          <s v="04-Nov"/>
          <s v="05-Nov"/>
          <s v="06-Nov"/>
          <s v="07-Nov"/>
          <s v="08-Nov"/>
          <s v="09-Nov"/>
          <s v="10-Nov"/>
          <s v="11-Nov"/>
          <s v="12-Nov"/>
          <s v="13-Nov"/>
          <s v="14-Nov"/>
          <s v="15-Nov"/>
          <s v="16-Nov"/>
          <s v="17-Nov"/>
          <s v="18-Nov"/>
          <s v="19-Nov"/>
          <s v="20-Nov"/>
          <s v="21-Nov"/>
          <s v="22-Nov"/>
          <s v="23-Nov"/>
          <s v="24-Nov"/>
          <s v="25-Nov"/>
          <s v="26-Nov"/>
          <s v="27-Nov"/>
          <s v="28-Nov"/>
          <s v="29-Nov"/>
          <s v="30-Nov"/>
          <s v="01-Dec"/>
          <s v="02-Dec"/>
          <s v="03-Dec"/>
          <s v="04-Dec"/>
          <s v="05-Dec"/>
          <s v="06-Dec"/>
          <s v="07-Dec"/>
          <s v="08-Dec"/>
          <s v="09-Dec"/>
          <s v="10-Dec"/>
          <s v="11-Dec"/>
          <s v="12-Dec"/>
          <s v="13-Dec"/>
          <s v="14-Dec"/>
          <s v="15-Dec"/>
          <s v="16-Dec"/>
          <s v="17-Dec"/>
          <s v="18-Dec"/>
          <s v="19-Dec"/>
          <s v="20-Dec"/>
          <s v="21-Dec"/>
          <s v="22-Dec"/>
          <s v="23-Dec"/>
          <s v="24-Dec"/>
          <s v="25-Dec"/>
          <s v="26-Dec"/>
          <s v="27-Dec"/>
          <s v="28-Dec"/>
          <s v="29-Dec"/>
          <s v="30-Dec"/>
          <s v="31-Dec"/>
          <s v="&gt;28/12/2018"/>
        </groupItems>
      </fieldGroup>
    </cacheField>
    <cacheField name="Time_x000a_(GMT+1)" numFmtId="21">
      <sharedItems containsSemiMixedTypes="0" containsNonDate="0" containsDate="1" containsString="0" minDate="1899-12-30T20:30:00" maxDate="1899-12-30T20:30:00"/>
    </cacheField>
    <cacheField name="Country" numFmtId="0">
      <sharedItems/>
    </cacheField>
    <cacheField name="League" numFmtId="0">
      <sharedItems/>
    </cacheField>
    <cacheField name="Home Team" numFmtId="0">
      <sharedItems/>
    </cacheField>
    <cacheField name="Away Team" numFmtId="0">
      <sharedItems/>
    </cacheField>
    <cacheField name="Bet" numFmtId="0">
      <sharedItems/>
    </cacheField>
    <cacheField name="Opening_x000a_Odds" numFmtId="2">
      <sharedItems containsSemiMixedTypes="0" containsString="0" containsNumber="1" minValue="1.34" maxValue="3.26"/>
    </cacheField>
    <cacheField name="Closing_x000a_Odds" numFmtId="2">
      <sharedItems containsSemiMixedTypes="0" containsString="0" containsNumber="1" minValue="1.42" maxValue="3.41"/>
    </cacheField>
    <cacheField name="Bet_x000a_Result" numFmtId="0">
      <sharedItems/>
    </cacheField>
    <cacheField name="Home_x000a_Goals" numFmtId="0">
      <sharedItems containsSemiMixedTypes="0" containsString="0" containsNumber="1" containsInteger="1" minValue="2" maxValue="3"/>
    </cacheField>
    <cacheField name="Away_x000a_Goals" numFmtId="0">
      <sharedItems containsSemiMixedTypes="0" containsString="0" containsNumber="1" containsInteger="1" minValue="0" maxValue="4"/>
    </cacheField>
    <cacheField name="Week" numFmtId="0">
      <sharedItems containsSemiMixedTypes="0" containsString="0" containsNumber="1" containsInteger="1" minValue="7" maxValue="52" count="30">
        <n v="44"/>
        <n v="52"/>
        <n v="34" u="1"/>
        <n v="36" u="1"/>
        <n v="38" u="1"/>
        <n v="40" u="1"/>
        <n v="42" u="1"/>
        <n v="15" u="1"/>
        <n v="46" u="1"/>
        <n v="48" u="1"/>
        <n v="17" u="1"/>
        <n v="50" u="1"/>
        <n v="18" u="1"/>
        <n v="19" u="1"/>
        <n v="7" u="1"/>
        <n v="33" u="1"/>
        <n v="35" u="1"/>
        <n v="37" u="1"/>
        <n v="8" u="1"/>
        <n v="39" u="1"/>
        <n v="41" u="1"/>
        <n v="9" u="1"/>
        <n v="43" u="1"/>
        <n v="45" u="1"/>
        <n v="10" u="1"/>
        <n v="47" u="1"/>
        <n v="49" u="1"/>
        <n v="51" u="1"/>
        <n v="30" u="1"/>
        <n v="32" u="1"/>
      </sharedItems>
    </cacheField>
    <cacheField name="Bookmaker" numFmtId="0">
      <sharedItems/>
    </cacheField>
    <cacheField name="Odds" numFmtId="2">
      <sharedItems containsSemiMixedTypes="0" containsString="0" containsNumber="1" minValue="1.42" maxValue="3.41"/>
    </cacheField>
    <cacheField name="Stake" numFmtId="166">
      <sharedItems containsSemiMixedTypes="0" containsString="0" containsNumber="1" containsInteger="1" minValue="10" maxValue="10"/>
    </cacheField>
    <cacheField name="Result" numFmtId="170">
      <sharedItems containsSemiMixedTypes="0" containsString="0" containsNumber="1" minValue="-10" maxValue="14.2"/>
    </cacheField>
    <cacheField name="Strategy_x000a_Result" numFmtId="170">
      <sharedItems containsSemiMixedTypes="0" containsString="0" containsNumber="1" minValue="-10" maxValue="14.2"/>
    </cacheField>
    <cacheField name="Prog" numFmtId="164">
      <sharedItems containsSemiMixedTypes="0" containsString="0" containsNumber="1" minValue="4.1999999999999993" maxValue="14.2"/>
    </cacheField>
    <cacheField name="BF Odds -5%" numFmtId="0">
      <sharedItems containsSemiMixedTypes="0" containsString="0" containsNumber="1" minValue="1.42" maxValue="3.41"/>
    </cacheField>
    <cacheField name="Date Convertor" numFmtId="0">
      <sharedItems/>
    </cacheField>
    <cacheField name="Mesi" numFmtId="0" databaseField="0">
      <fieldGroup base="2">
        <rangePr groupBy="months" startDate="2018-10-31T00:00:00" endDate="2018-12-28T00:00:00"/>
        <groupItems count="14">
          <s v="&lt;31/10/2018"/>
          <s v="Jan"/>
          <s v="Feb"/>
          <s v="Mar"/>
          <s v="Apr"/>
          <s v="May"/>
          <s v="Jun"/>
          <s v="Jul"/>
          <s v="Aug"/>
          <s v="Sep"/>
          <s v="Oct"/>
          <s v="Nov"/>
          <s v="Dec"/>
          <s v="&gt;28/12/2018"/>
        </groupItems>
      </fieldGroup>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2">
  <r>
    <s v="Pro8 Underestimated Underdog v2"/>
    <s v="Match Odds (1X2)"/>
    <x v="0"/>
    <d v="1899-12-30T20:30:00"/>
    <s v="Belgium"/>
    <s v="Jupiler League"/>
    <s v="Antwerp"/>
    <s v="Genk"/>
    <s v="Antwerp"/>
    <n v="3.26"/>
    <n v="3.41"/>
    <s v="Loss"/>
    <n v="2"/>
    <n v="4"/>
    <x v="0"/>
    <s v="Pinnacle"/>
    <n v="3.41"/>
    <n v="10"/>
    <n v="-10"/>
    <n v="-10"/>
    <n v="4.1999999999999993"/>
    <n v="3.41"/>
    <s v="43404"/>
  </r>
  <r>
    <s v="Colossus 03 Free Scoring Favourites "/>
    <s v="Match Odds (1X2)"/>
    <x v="1"/>
    <d v="1899-12-30T20:30:00"/>
    <s v="Belgium"/>
    <s v="Jupiler League"/>
    <s v="Anderlecht"/>
    <s v="Waasland-Beveren"/>
    <s v="Anderlecht"/>
    <n v="1.34"/>
    <n v="1.42"/>
    <s v="Win"/>
    <n v="3"/>
    <n v="0"/>
    <x v="1"/>
    <s v="Pinnacle"/>
    <n v="1.42"/>
    <n v="10"/>
    <n v="14.2"/>
    <n v="14.2"/>
    <n v="14.2"/>
    <n v="1.42"/>
    <s v="4346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ella pivot1" cacheId="0" applyNumberFormats="0" applyBorderFormats="0" applyFontFormats="0" applyPatternFormats="0" applyAlignmentFormats="0" applyWidthHeightFormats="1" dataCaption="Valori" grandTotalCaption="Totale" updatedVersion="4" minRefreshableVersion="3" useAutoFormatting="1" itemPrintTitles="1" createdVersion="6" indent="0" outline="1" outlineData="1" multipleFieldFilters="0" chartFormat="2" rowHeaderCaption="Week">
  <location ref="A20:C23" firstHeaderRow="0" firstDataRow="1" firstDataCol="1"/>
  <pivotFields count="24">
    <pivotField showAll="0"/>
    <pivotField showAll="0"/>
    <pivotField showAll="0" sortType="ascending">
      <items count="369">
        <item x="0"/>
        <item x="367"/>
        <item x="92"/>
        <item x="214"/>
        <item x="336"/>
        <item x="32"/>
        <item x="1"/>
        <item x="183"/>
        <item x="153"/>
        <item x="61"/>
        <item x="122"/>
        <item x="306"/>
        <item x="275"/>
        <item x="245"/>
        <item x="93"/>
        <item x="215"/>
        <item x="337"/>
        <item x="33"/>
        <item x="2"/>
        <item x="184"/>
        <item x="154"/>
        <item x="62"/>
        <item x="123"/>
        <item x="307"/>
        <item x="276"/>
        <item x="246"/>
        <item x="94"/>
        <item x="216"/>
        <item x="338"/>
        <item x="34"/>
        <item x="3"/>
        <item x="185"/>
        <item x="155"/>
        <item x="63"/>
        <item x="124"/>
        <item x="308"/>
        <item x="277"/>
        <item x="247"/>
        <item x="95"/>
        <item x="217"/>
        <item x="339"/>
        <item x="35"/>
        <item x="4"/>
        <item x="186"/>
        <item x="156"/>
        <item x="64"/>
        <item x="125"/>
        <item x="309"/>
        <item x="278"/>
        <item x="248"/>
        <item x="96"/>
        <item x="218"/>
        <item x="340"/>
        <item x="36"/>
        <item x="5"/>
        <item x="187"/>
        <item x="157"/>
        <item x="65"/>
        <item x="126"/>
        <item x="310"/>
        <item x="279"/>
        <item x="249"/>
        <item x="97"/>
        <item x="219"/>
        <item x="341"/>
        <item x="37"/>
        <item x="6"/>
        <item x="188"/>
        <item x="158"/>
        <item x="66"/>
        <item x="127"/>
        <item x="311"/>
        <item x="280"/>
        <item x="250"/>
        <item x="98"/>
        <item x="220"/>
        <item x="342"/>
        <item x="38"/>
        <item x="7"/>
        <item x="189"/>
        <item x="159"/>
        <item x="67"/>
        <item x="128"/>
        <item x="312"/>
        <item x="281"/>
        <item x="251"/>
        <item x="99"/>
        <item x="221"/>
        <item x="343"/>
        <item x="39"/>
        <item x="8"/>
        <item x="190"/>
        <item x="160"/>
        <item x="68"/>
        <item x="129"/>
        <item x="313"/>
        <item x="282"/>
        <item x="252"/>
        <item x="100"/>
        <item x="222"/>
        <item x="344"/>
        <item x="40"/>
        <item x="9"/>
        <item x="191"/>
        <item x="161"/>
        <item x="69"/>
        <item x="130"/>
        <item x="314"/>
        <item x="283"/>
        <item x="253"/>
        <item x="101"/>
        <item x="223"/>
        <item x="345"/>
        <item x="41"/>
        <item x="10"/>
        <item x="192"/>
        <item x="162"/>
        <item x="70"/>
        <item x="131"/>
        <item x="315"/>
        <item x="284"/>
        <item x="254"/>
        <item x="102"/>
        <item x="224"/>
        <item x="346"/>
        <item x="42"/>
        <item x="11"/>
        <item x="193"/>
        <item x="163"/>
        <item x="71"/>
        <item x="132"/>
        <item x="316"/>
        <item x="285"/>
        <item x="255"/>
        <item x="103"/>
        <item x="225"/>
        <item x="347"/>
        <item x="43"/>
        <item x="12"/>
        <item x="194"/>
        <item x="164"/>
        <item x="72"/>
        <item x="133"/>
        <item x="317"/>
        <item x="286"/>
        <item x="256"/>
        <item x="104"/>
        <item x="226"/>
        <item x="348"/>
        <item x="44"/>
        <item x="13"/>
        <item x="195"/>
        <item x="165"/>
        <item x="73"/>
        <item x="134"/>
        <item x="318"/>
        <item x="287"/>
        <item x="257"/>
        <item x="105"/>
        <item x="227"/>
        <item x="349"/>
        <item x="45"/>
        <item x="14"/>
        <item x="196"/>
        <item x="166"/>
        <item x="74"/>
        <item x="135"/>
        <item x="319"/>
        <item x="288"/>
        <item x="258"/>
        <item x="106"/>
        <item x="228"/>
        <item x="350"/>
        <item x="46"/>
        <item x="15"/>
        <item x="197"/>
        <item x="167"/>
        <item x="75"/>
        <item x="136"/>
        <item x="320"/>
        <item x="289"/>
        <item x="259"/>
        <item x="107"/>
        <item x="229"/>
        <item x="351"/>
        <item x="47"/>
        <item x="16"/>
        <item x="198"/>
        <item x="168"/>
        <item x="76"/>
        <item x="137"/>
        <item x="321"/>
        <item x="290"/>
        <item x="260"/>
        <item x="108"/>
        <item x="230"/>
        <item x="352"/>
        <item x="48"/>
        <item x="17"/>
        <item x="199"/>
        <item x="169"/>
        <item x="77"/>
        <item x="138"/>
        <item x="322"/>
        <item x="291"/>
        <item x="261"/>
        <item x="109"/>
        <item x="231"/>
        <item x="353"/>
        <item x="49"/>
        <item x="18"/>
        <item x="200"/>
        <item x="170"/>
        <item x="78"/>
        <item x="139"/>
        <item x="323"/>
        <item x="292"/>
        <item x="262"/>
        <item x="110"/>
        <item x="232"/>
        <item x="354"/>
        <item x="50"/>
        <item x="19"/>
        <item x="201"/>
        <item x="171"/>
        <item x="79"/>
        <item x="140"/>
        <item x="324"/>
        <item x="293"/>
        <item x="263"/>
        <item x="111"/>
        <item x="233"/>
        <item x="355"/>
        <item x="51"/>
        <item x="20"/>
        <item x="202"/>
        <item x="172"/>
        <item x="80"/>
        <item x="141"/>
        <item x="325"/>
        <item x="294"/>
        <item x="264"/>
        <item x="112"/>
        <item x="234"/>
        <item x="356"/>
        <item x="52"/>
        <item x="21"/>
        <item x="203"/>
        <item x="173"/>
        <item x="81"/>
        <item x="142"/>
        <item x="326"/>
        <item x="295"/>
        <item x="265"/>
        <item x="113"/>
        <item x="235"/>
        <item x="357"/>
        <item x="53"/>
        <item x="22"/>
        <item x="204"/>
        <item x="174"/>
        <item x="82"/>
        <item x="143"/>
        <item x="327"/>
        <item x="296"/>
        <item x="266"/>
        <item x="114"/>
        <item x="236"/>
        <item x="358"/>
        <item x="54"/>
        <item x="23"/>
        <item x="205"/>
        <item x="175"/>
        <item x="83"/>
        <item x="144"/>
        <item x="328"/>
        <item x="297"/>
        <item x="267"/>
        <item x="115"/>
        <item x="237"/>
        <item x="359"/>
        <item x="55"/>
        <item x="24"/>
        <item x="206"/>
        <item x="176"/>
        <item x="84"/>
        <item x="145"/>
        <item x="329"/>
        <item x="298"/>
        <item x="268"/>
        <item x="116"/>
        <item x="238"/>
        <item x="360"/>
        <item x="56"/>
        <item x="25"/>
        <item x="207"/>
        <item x="177"/>
        <item x="85"/>
        <item x="146"/>
        <item x="330"/>
        <item x="299"/>
        <item x="269"/>
        <item x="117"/>
        <item x="239"/>
        <item x="361"/>
        <item x="57"/>
        <item x="26"/>
        <item x="208"/>
        <item x="178"/>
        <item x="86"/>
        <item x="147"/>
        <item x="331"/>
        <item x="300"/>
        <item x="270"/>
        <item x="118"/>
        <item x="240"/>
        <item x="362"/>
        <item x="58"/>
        <item x="27"/>
        <item x="209"/>
        <item x="179"/>
        <item x="87"/>
        <item x="148"/>
        <item x="332"/>
        <item x="301"/>
        <item x="271"/>
        <item x="119"/>
        <item x="241"/>
        <item x="363"/>
        <item x="59"/>
        <item x="28"/>
        <item x="210"/>
        <item x="180"/>
        <item x="88"/>
        <item x="149"/>
        <item x="333"/>
        <item x="302"/>
        <item x="272"/>
        <item x="120"/>
        <item x="242"/>
        <item x="364"/>
        <item x="60"/>
        <item x="29"/>
        <item x="211"/>
        <item x="181"/>
        <item x="89"/>
        <item x="150"/>
        <item x="334"/>
        <item x="303"/>
        <item x="273"/>
        <item x="121"/>
        <item x="243"/>
        <item x="365"/>
        <item x="30"/>
        <item x="212"/>
        <item x="182"/>
        <item x="90"/>
        <item x="151"/>
        <item x="335"/>
        <item x="304"/>
        <item x="274"/>
        <item x="244"/>
        <item x="366"/>
        <item x="31"/>
        <item x="213"/>
        <item x="91"/>
        <item x="152"/>
        <item x="305"/>
        <item t="default"/>
      </items>
    </pivotField>
    <pivotField numFmtId="21" showAll="0"/>
    <pivotField showAll="0"/>
    <pivotField showAll="0"/>
    <pivotField showAll="0"/>
    <pivotField showAll="0"/>
    <pivotField dataField="1" showAll="0"/>
    <pivotField numFmtId="2" showAll="0"/>
    <pivotField numFmtId="2" showAll="0"/>
    <pivotField showAll="0"/>
    <pivotField showAll="0"/>
    <pivotField showAll="0"/>
    <pivotField axis="axisRow" showAll="0" sortType="ascending">
      <items count="31">
        <item m="1" x="14"/>
        <item m="1" x="18"/>
        <item m="1" x="21"/>
        <item m="1" x="24"/>
        <item m="1" x="7"/>
        <item m="1" x="10"/>
        <item m="1" x="12"/>
        <item m="1" x="13"/>
        <item m="1" x="28"/>
        <item m="1" x="29"/>
        <item m="1" x="15"/>
        <item m="1" x="2"/>
        <item m="1" x="16"/>
        <item m="1" x="3"/>
        <item m="1" x="17"/>
        <item m="1" x="4"/>
        <item m="1" x="19"/>
        <item m="1" x="5"/>
        <item m="1" x="20"/>
        <item m="1" x="6"/>
        <item m="1" x="22"/>
        <item x="0"/>
        <item m="1" x="23"/>
        <item m="1" x="8"/>
        <item m="1" x="25"/>
        <item m="1" x="9"/>
        <item m="1" x="26"/>
        <item m="1" x="11"/>
        <item m="1" x="27"/>
        <item x="1"/>
        <item t="default"/>
      </items>
    </pivotField>
    <pivotField showAll="0"/>
    <pivotField showAll="0"/>
    <pivotField showAll="0"/>
    <pivotField dataField="1" numFmtId="164" showAll="0"/>
    <pivotField numFmtId="164" showAll="0"/>
    <pivotField showAll="0"/>
    <pivotField showAll="0" defaultSubtotal="0"/>
    <pivotField showAll="0" defaultSubtotal="0"/>
    <pivotField showAll="0">
      <items count="15">
        <item x="0"/>
        <item x="1"/>
        <item x="2"/>
        <item x="3"/>
        <item x="4"/>
        <item x="5"/>
        <item x="6"/>
        <item x="7"/>
        <item x="8"/>
        <item x="9"/>
        <item x="10"/>
        <item x="11"/>
        <item x="12"/>
        <item x="13"/>
        <item t="default"/>
      </items>
    </pivotField>
  </pivotFields>
  <rowFields count="1">
    <field x="14"/>
  </rowFields>
  <rowItems count="3">
    <i>
      <x v="21"/>
    </i>
    <i>
      <x v="29"/>
    </i>
    <i t="grand">
      <x/>
    </i>
  </rowItems>
  <colFields count="1">
    <field x="-2"/>
  </colFields>
  <colItems count="2">
    <i>
      <x/>
    </i>
    <i i="1">
      <x v="1"/>
    </i>
  </colItems>
  <dataFields count="2">
    <dataField name="Tot. Result" fld="18" baseField="0" baseItem="0"/>
    <dataField name="N. Bets" fld="8" subtotal="count" baseField="14" baseItem="0"/>
  </dataFields>
  <formats count="2">
    <format dxfId="1">
      <pivotArea collapsedLevelsAreSubtotals="1" fieldPosition="0">
        <references count="1">
          <reference field="14" count="0"/>
        </references>
      </pivotArea>
    </format>
    <format dxfId="0">
      <pivotArea collapsedLevelsAreSubtotals="1" fieldPosition="0">
        <references count="2">
          <reference field="4294967294" count="1" selected="0">
            <x v="1"/>
          </reference>
          <reference field="14" count="0"/>
        </references>
      </pivotArea>
    </format>
  </formats>
  <chartFormats count="3">
    <chartFormat chart="0" format="0" series="1">
      <pivotArea type="data" outline="0" fieldPosition="0">
        <references count="1">
          <reference field="4294967294" count="1" selected="0">
            <x v="0"/>
          </reference>
        </references>
      </pivotArea>
    </chartFormat>
    <chartFormat chart="1" format="1" series="1">
      <pivotArea type="data" outline="0" fieldPosition="0">
        <references count="1">
          <reference field="4294967294" count="1" selected="0">
            <x v="0"/>
          </reference>
        </references>
      </pivotArea>
    </chartFormat>
    <chartFormat chart="0" format="1" series="1">
      <pivotArea type="data" outline="0" fieldPosition="0">
        <references count="1">
          <reference field="4294967294" count="1" selected="0">
            <x v="1"/>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name="Tabella pivot2" cacheId="0" applyNumberFormats="0" applyBorderFormats="0" applyFontFormats="0" applyPatternFormats="0" applyAlignmentFormats="0" applyWidthHeightFormats="1" dataCaption="Valori" grandTotalCaption="Totale" updatedVersion="4" minRefreshableVersion="3" useAutoFormatting="1" itemPrintTitles="1" createdVersion="6" indent="0" outline="1" outlineData="1" multipleFieldFilters="0" chartFormat="3" rowHeaderCaption="Month">
  <location ref="E20:G23" firstHeaderRow="0" firstDataRow="1" firstDataCol="1"/>
  <pivotFields count="24">
    <pivotField showAll="0"/>
    <pivotField showAll="0"/>
    <pivotField axis="axisRow" showAll="0" sortType="ascending">
      <items count="369">
        <item x="0"/>
        <item x="367"/>
        <item x="92"/>
        <item x="214"/>
        <item x="336"/>
        <item x="32"/>
        <item x="1"/>
        <item x="183"/>
        <item x="153"/>
        <item x="61"/>
        <item x="122"/>
        <item x="306"/>
        <item x="275"/>
        <item x="245"/>
        <item x="93"/>
        <item x="215"/>
        <item x="337"/>
        <item x="33"/>
        <item x="2"/>
        <item x="184"/>
        <item x="154"/>
        <item x="62"/>
        <item x="123"/>
        <item x="307"/>
        <item x="276"/>
        <item x="246"/>
        <item x="94"/>
        <item x="216"/>
        <item x="338"/>
        <item x="34"/>
        <item x="3"/>
        <item x="185"/>
        <item x="155"/>
        <item x="63"/>
        <item x="124"/>
        <item x="308"/>
        <item x="277"/>
        <item x="247"/>
        <item x="95"/>
        <item x="217"/>
        <item x="339"/>
        <item x="35"/>
        <item x="4"/>
        <item x="186"/>
        <item x="156"/>
        <item x="64"/>
        <item x="125"/>
        <item x="309"/>
        <item x="278"/>
        <item x="248"/>
        <item x="96"/>
        <item x="218"/>
        <item x="340"/>
        <item x="36"/>
        <item x="5"/>
        <item x="187"/>
        <item x="157"/>
        <item x="65"/>
        <item x="126"/>
        <item x="310"/>
        <item x="279"/>
        <item x="249"/>
        <item x="97"/>
        <item x="219"/>
        <item x="341"/>
        <item x="37"/>
        <item x="6"/>
        <item x="188"/>
        <item x="158"/>
        <item x="66"/>
        <item x="127"/>
        <item x="311"/>
        <item x="280"/>
        <item x="250"/>
        <item x="98"/>
        <item x="220"/>
        <item x="342"/>
        <item x="38"/>
        <item x="7"/>
        <item x="189"/>
        <item x="159"/>
        <item x="67"/>
        <item x="128"/>
        <item x="312"/>
        <item x="281"/>
        <item x="251"/>
        <item x="99"/>
        <item x="221"/>
        <item x="343"/>
        <item x="39"/>
        <item x="8"/>
        <item x="190"/>
        <item x="160"/>
        <item x="68"/>
        <item x="129"/>
        <item x="313"/>
        <item x="282"/>
        <item x="252"/>
        <item x="100"/>
        <item x="222"/>
        <item x="344"/>
        <item x="40"/>
        <item x="9"/>
        <item x="191"/>
        <item x="161"/>
        <item x="69"/>
        <item x="130"/>
        <item x="314"/>
        <item x="283"/>
        <item x="253"/>
        <item x="101"/>
        <item x="223"/>
        <item x="345"/>
        <item x="41"/>
        <item x="10"/>
        <item x="192"/>
        <item x="162"/>
        <item x="70"/>
        <item x="131"/>
        <item x="315"/>
        <item x="284"/>
        <item x="254"/>
        <item x="102"/>
        <item x="224"/>
        <item x="346"/>
        <item x="42"/>
        <item x="11"/>
        <item x="193"/>
        <item x="163"/>
        <item x="71"/>
        <item x="132"/>
        <item x="316"/>
        <item x="285"/>
        <item x="255"/>
        <item x="103"/>
        <item x="225"/>
        <item x="347"/>
        <item x="43"/>
        <item x="12"/>
        <item x="194"/>
        <item x="164"/>
        <item x="72"/>
        <item x="133"/>
        <item x="317"/>
        <item x="286"/>
        <item x="256"/>
        <item x="104"/>
        <item x="226"/>
        <item x="348"/>
        <item x="44"/>
        <item x="13"/>
        <item x="195"/>
        <item x="165"/>
        <item x="73"/>
        <item x="134"/>
        <item x="318"/>
        <item x="287"/>
        <item x="257"/>
        <item x="105"/>
        <item x="227"/>
        <item x="349"/>
        <item x="45"/>
        <item x="14"/>
        <item x="196"/>
        <item x="166"/>
        <item x="74"/>
        <item x="135"/>
        <item x="319"/>
        <item x="288"/>
        <item x="258"/>
        <item x="106"/>
        <item x="228"/>
        <item x="350"/>
        <item x="46"/>
        <item x="15"/>
        <item x="197"/>
        <item x="167"/>
        <item x="75"/>
        <item x="136"/>
        <item x="320"/>
        <item x="289"/>
        <item x="259"/>
        <item x="107"/>
        <item x="229"/>
        <item x="351"/>
        <item x="47"/>
        <item x="16"/>
        <item x="198"/>
        <item x="168"/>
        <item x="76"/>
        <item x="137"/>
        <item x="321"/>
        <item x="290"/>
        <item x="260"/>
        <item x="108"/>
        <item x="230"/>
        <item x="352"/>
        <item x="48"/>
        <item x="17"/>
        <item x="199"/>
        <item x="169"/>
        <item x="77"/>
        <item x="138"/>
        <item x="322"/>
        <item x="291"/>
        <item x="261"/>
        <item x="109"/>
        <item x="231"/>
        <item x="353"/>
        <item x="49"/>
        <item x="18"/>
        <item x="200"/>
        <item x="170"/>
        <item x="78"/>
        <item x="139"/>
        <item x="323"/>
        <item x="292"/>
        <item x="262"/>
        <item x="110"/>
        <item x="232"/>
        <item x="354"/>
        <item x="50"/>
        <item x="19"/>
        <item x="201"/>
        <item x="171"/>
        <item x="79"/>
        <item x="140"/>
        <item x="324"/>
        <item x="293"/>
        <item x="263"/>
        <item x="111"/>
        <item x="233"/>
        <item x="355"/>
        <item x="51"/>
        <item x="20"/>
        <item x="202"/>
        <item x="172"/>
        <item x="80"/>
        <item x="141"/>
        <item x="325"/>
        <item x="294"/>
        <item x="264"/>
        <item x="112"/>
        <item x="234"/>
        <item x="356"/>
        <item x="52"/>
        <item x="21"/>
        <item x="203"/>
        <item x="173"/>
        <item x="81"/>
        <item x="142"/>
        <item x="326"/>
        <item x="295"/>
        <item x="265"/>
        <item x="113"/>
        <item x="235"/>
        <item x="357"/>
        <item x="53"/>
        <item x="22"/>
        <item x="204"/>
        <item x="174"/>
        <item x="82"/>
        <item x="143"/>
        <item x="327"/>
        <item x="296"/>
        <item x="266"/>
        <item x="114"/>
        <item x="236"/>
        <item x="358"/>
        <item x="54"/>
        <item x="23"/>
        <item x="205"/>
        <item x="175"/>
        <item x="83"/>
        <item x="144"/>
        <item x="328"/>
        <item x="297"/>
        <item x="267"/>
        <item x="115"/>
        <item x="237"/>
        <item x="359"/>
        <item x="55"/>
        <item x="24"/>
        <item x="206"/>
        <item x="176"/>
        <item x="84"/>
        <item x="145"/>
        <item x="329"/>
        <item x="298"/>
        <item x="268"/>
        <item x="116"/>
        <item x="238"/>
        <item x="360"/>
        <item x="56"/>
        <item x="25"/>
        <item x="207"/>
        <item x="177"/>
        <item x="85"/>
        <item x="146"/>
        <item x="330"/>
        <item x="299"/>
        <item x="269"/>
        <item x="117"/>
        <item x="239"/>
        <item x="361"/>
        <item x="57"/>
        <item x="26"/>
        <item x="208"/>
        <item x="178"/>
        <item x="86"/>
        <item x="147"/>
        <item x="331"/>
        <item x="300"/>
        <item x="270"/>
        <item x="118"/>
        <item x="240"/>
        <item x="362"/>
        <item x="58"/>
        <item x="27"/>
        <item x="209"/>
        <item x="179"/>
        <item x="87"/>
        <item x="148"/>
        <item x="332"/>
        <item x="301"/>
        <item x="271"/>
        <item x="119"/>
        <item x="241"/>
        <item x="363"/>
        <item x="59"/>
        <item x="28"/>
        <item x="210"/>
        <item x="180"/>
        <item x="88"/>
        <item x="149"/>
        <item x="333"/>
        <item x="302"/>
        <item x="272"/>
        <item x="120"/>
        <item x="242"/>
        <item x="364"/>
        <item x="60"/>
        <item x="29"/>
        <item x="211"/>
        <item x="181"/>
        <item x="89"/>
        <item x="150"/>
        <item x="334"/>
        <item x="303"/>
        <item x="273"/>
        <item x="121"/>
        <item x="243"/>
        <item x="365"/>
        <item x="30"/>
        <item x="212"/>
        <item x="182"/>
        <item x="90"/>
        <item x="151"/>
        <item x="335"/>
        <item x="304"/>
        <item x="274"/>
        <item x="244"/>
        <item x="366"/>
        <item x="31"/>
        <item x="213"/>
        <item x="91"/>
        <item x="152"/>
        <item x="305"/>
        <item t="default"/>
      </items>
    </pivotField>
    <pivotField numFmtId="21" showAll="0"/>
    <pivotField showAll="0"/>
    <pivotField showAll="0"/>
    <pivotField showAll="0"/>
    <pivotField showAll="0"/>
    <pivotField dataField="1" showAll="0"/>
    <pivotField numFmtId="2" showAll="0"/>
    <pivotField numFmtId="2" showAll="0"/>
    <pivotField showAll="0"/>
    <pivotField showAll="0"/>
    <pivotField showAll="0"/>
    <pivotField showAll="0" sortType="ascending"/>
    <pivotField showAll="0"/>
    <pivotField showAll="0"/>
    <pivotField showAll="0"/>
    <pivotField dataField="1" numFmtId="164" showAll="0"/>
    <pivotField numFmtId="164" showAll="0"/>
    <pivotField showAll="0"/>
    <pivotField showAll="0" defaultSubtotal="0"/>
    <pivotField showAll="0" defaultSubtotal="0"/>
    <pivotField axis="axisRow" showAll="0">
      <items count="15">
        <item sd="0" x="0"/>
        <item sd="0" x="1"/>
        <item sd="0" x="2"/>
        <item sd="0" x="3"/>
        <item sd="0" x="4"/>
        <item sd="0" x="5"/>
        <item sd="0" x="6"/>
        <item sd="0" x="7"/>
        <item sd="0" x="8"/>
        <item sd="0" x="9"/>
        <item sd="0" x="10"/>
        <item sd="0" x="11"/>
        <item sd="0" x="12"/>
        <item sd="0" x="13"/>
        <item t="default"/>
      </items>
    </pivotField>
  </pivotFields>
  <rowFields count="2">
    <field x="23"/>
    <field x="2"/>
  </rowFields>
  <rowItems count="3">
    <i>
      <x v="10"/>
    </i>
    <i>
      <x v="12"/>
    </i>
    <i t="grand">
      <x/>
    </i>
  </rowItems>
  <colFields count="1">
    <field x="-2"/>
  </colFields>
  <colItems count="2">
    <i>
      <x/>
    </i>
    <i i="1">
      <x v="1"/>
    </i>
  </colItems>
  <dataFields count="2">
    <dataField name="Tot. Result" fld="18" baseField="21" baseItem="8" numFmtId="166"/>
    <dataField name="N. Bets" fld="8" subtotal="count" baseField="21" baseItem="8"/>
  </dataFields>
  <formats count="8">
    <format dxfId="9">
      <pivotArea dataOnly="0" labelOnly="1" outline="0" axis="axisValues" fieldPosition="0"/>
    </format>
    <format dxfId="8">
      <pivotArea collapsedLevelsAreSubtotals="1" fieldPosition="0">
        <references count="1">
          <reference field="23" count="1">
            <x v="8"/>
          </reference>
        </references>
      </pivotArea>
    </format>
    <format dxfId="7">
      <pivotArea collapsedLevelsAreSubtotals="1" fieldPosition="0">
        <references count="1">
          <reference field="23" count="1">
            <x v="9"/>
          </reference>
        </references>
      </pivotArea>
    </format>
    <format dxfId="6">
      <pivotArea collapsedLevelsAreSubtotals="1" fieldPosition="0">
        <references count="1">
          <reference field="23" count="1">
            <x v="8"/>
          </reference>
        </references>
      </pivotArea>
    </format>
    <format dxfId="5">
      <pivotArea collapsedLevelsAreSubtotals="1" fieldPosition="0">
        <references count="1">
          <reference field="23" count="1">
            <x v="9"/>
          </reference>
        </references>
      </pivotArea>
    </format>
    <format dxfId="4">
      <pivotArea collapsedLevelsAreSubtotals="1" fieldPosition="0">
        <references count="2">
          <reference field="4294967294" count="1" selected="0">
            <x v="1"/>
          </reference>
          <reference field="23" count="1">
            <x v="8"/>
          </reference>
        </references>
      </pivotArea>
    </format>
    <format dxfId="3">
      <pivotArea collapsedLevelsAreSubtotals="1" fieldPosition="0">
        <references count="2">
          <reference field="4294967294" count="1" selected="0">
            <x v="1"/>
          </reference>
          <reference field="23" count="1">
            <x v="9"/>
          </reference>
        </references>
      </pivotArea>
    </format>
    <format dxfId="2">
      <pivotArea outline="0" fieldPosition="0">
        <references count="1">
          <reference field="4294967294" count="1">
            <x v="0"/>
          </reference>
        </references>
      </pivotArea>
    </format>
  </formats>
  <chartFormats count="6">
    <chartFormat chart="0" format="0" series="1">
      <pivotArea type="data" outline="0" fieldPosition="0">
        <references count="1">
          <reference field="4294967294" count="1" selected="0">
            <x v="0"/>
          </reference>
        </references>
      </pivotArea>
    </chartFormat>
    <chartFormat chart="1" format="1" series="1">
      <pivotArea type="data" outline="0" fieldPosition="0">
        <references count="1">
          <reference field="4294967294" count="1" selected="0">
            <x v="0"/>
          </reference>
        </references>
      </pivotArea>
    </chartFormat>
    <chartFormat chart="2" format="0" series="1">
      <pivotArea type="data" outline="0" fieldPosition="0">
        <references count="1">
          <reference field="4294967294" count="1" selected="0">
            <x v="0"/>
          </reference>
        </references>
      </pivotArea>
    </chartFormat>
    <chartFormat chart="2" format="1">
      <pivotArea type="data" outline="0" fieldPosition="0">
        <references count="2">
          <reference field="4294967294" count="1" selected="0">
            <x v="0"/>
          </reference>
          <reference field="23" count="1" selected="0">
            <x v="8"/>
          </reference>
        </references>
      </pivotArea>
    </chartFormat>
    <chartFormat chart="2" format="2">
      <pivotArea type="data" outline="0" fieldPosition="0">
        <references count="2">
          <reference field="4294967294" count="1" selected="0">
            <x v="0"/>
          </reference>
          <reference field="23" count="1" selected="0">
            <x v="9"/>
          </reference>
        </references>
      </pivotArea>
    </chartFormat>
    <chartFormat chart="2" format="3" series="1">
      <pivotArea type="data" outline="0" fieldPosition="0">
        <references count="1">
          <reference field="4294967294" count="1" selected="0">
            <x v="1"/>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id="1" name="Tabella1" displayName="Tabella1" ref="A1:W4" totalsRowCount="1" headerRowDxfId="55" dataDxfId="54">
  <autoFilter ref="A1:W3"/>
  <sortState ref="A2:W1557">
    <sortCondition ref="C1:C1557"/>
  </sortState>
  <tableColumns count="23">
    <tableColumn id="1" name="Strategy Name" totalsRowLabel="Totale" dataDxfId="53" totalsRowDxfId="52"/>
    <tableColumn id="2" name="Market Type" dataDxfId="51" totalsRowDxfId="50"/>
    <tableColumn id="3" name="Date" dataDxfId="49" totalsRowDxfId="48"/>
    <tableColumn id="4" name="Time_x000a_(GMT+1)" dataDxfId="47" totalsRowDxfId="46"/>
    <tableColumn id="5" name="Country" dataDxfId="45" totalsRowDxfId="44"/>
    <tableColumn id="6" name="League" dataDxfId="43" totalsRowDxfId="42"/>
    <tableColumn id="7" name="Home Team" dataDxfId="41" totalsRowDxfId="40"/>
    <tableColumn id="8" name="Away Team" dataDxfId="39" totalsRowDxfId="38"/>
    <tableColumn id="9" name="Bet" dataDxfId="37" totalsRowDxfId="36"/>
    <tableColumn id="10" name="Opening_x000a_Odds" dataDxfId="35" totalsRowDxfId="34"/>
    <tableColumn id="11" name="Closing_x000a_Odds" dataDxfId="33" totalsRowDxfId="32"/>
    <tableColumn id="12" name="Bet_x000a_Result" dataDxfId="31" totalsRowDxfId="30"/>
    <tableColumn id="13" name="Home_x000a_Goals" dataDxfId="29" totalsRowDxfId="28"/>
    <tableColumn id="14" name="Away_x000a_Goals" dataDxfId="27" totalsRowDxfId="26"/>
    <tableColumn id="22" name="Week" dataDxfId="25" totalsRowDxfId="24">
      <calculatedColumnFormula>WEEKNUM(Tabella1[[#This Row],[Date]],2)</calculatedColumnFormula>
    </tableColumn>
    <tableColumn id="15" name="Bookmaker" dataDxfId="23" totalsRowDxfId="22"/>
    <tableColumn id="16" name="Odds" dataDxfId="21" totalsRowDxfId="20"/>
    <tableColumn id="17" name="Stake" totalsRowFunction="sum" dataDxfId="19" totalsRowDxfId="18"/>
    <tableColumn id="18" name="Result" totalsRowFunction="sum" dataDxfId="17" totalsRowDxfId="16"/>
    <tableColumn id="19" name="Strategy_x000a_Result" totalsRowFunction="sum" dataDxfId="15" totalsRowDxfId="14"/>
    <tableColumn id="20" name="Prog" dataDxfId="13" totalsRowDxfId="12"/>
    <tableColumn id="23" name="BF Odds -5%" dataDxfId="11">
      <calculatedColumnFormula>IF(P2="Betfair",(Q2-1)*0.95+1,Q2)</calculatedColumnFormula>
    </tableColumn>
    <tableColumn id="24" name="Date Convertor" dataDxfId="10"/>
  </tableColumns>
  <tableStyleInfo name="TableStyleMedium7" showFirstColumn="0" showLastColumn="0"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379"/>
  <sheetViews>
    <sheetView tabSelected="1" zoomScaleNormal="100" workbookViewId="0">
      <selection activeCell="Y31" sqref="Y31"/>
    </sheetView>
  </sheetViews>
  <sheetFormatPr defaultRowHeight="11.25" x14ac:dyDescent="0.2"/>
  <cols>
    <col min="1" max="1" width="38.85546875" style="1" bestFit="1" customWidth="1"/>
    <col min="2" max="2" width="15.85546875" style="1" bestFit="1" customWidth="1"/>
    <col min="3" max="3" width="9" style="26" bestFit="1" customWidth="1"/>
    <col min="4" max="4" width="9.28515625" style="5" customWidth="1"/>
    <col min="5" max="5" width="9.42578125" style="1" bestFit="1" customWidth="1"/>
    <col min="6" max="6" width="13.85546875" style="1" bestFit="1" customWidth="1"/>
    <col min="7" max="9" width="14.140625" style="1" bestFit="1" customWidth="1"/>
    <col min="10" max="10" width="8.85546875" style="31" bestFit="1" customWidth="1"/>
    <col min="11" max="11" width="8" style="31" bestFit="1" customWidth="1"/>
    <col min="12" max="12" width="7.42578125" style="1" bestFit="1" customWidth="1"/>
    <col min="13" max="13" width="7.28515625" style="5" bestFit="1" customWidth="1"/>
    <col min="14" max="14" width="6.85546875" style="5" bestFit="1" customWidth="1"/>
    <col min="15" max="15" width="9.42578125" style="5" bestFit="1" customWidth="1"/>
    <col min="16" max="16" width="10.7109375" style="1" bestFit="1" customWidth="1"/>
    <col min="17" max="17" width="6.5703125" style="31" bestFit="1" customWidth="1"/>
    <col min="18" max="18" width="9" style="1" bestFit="1" customWidth="1"/>
    <col min="19" max="19" width="9" style="38" bestFit="1" customWidth="1"/>
    <col min="20" max="20" width="8.7109375" style="1" bestFit="1" customWidth="1"/>
    <col min="21" max="22" width="9.140625" style="1"/>
    <col min="23" max="23" width="13.42578125" style="1" bestFit="1" customWidth="1"/>
    <col min="24" max="24" width="7.28515625" style="1" customWidth="1"/>
    <col min="25" max="25" width="13.7109375" style="1" bestFit="1" customWidth="1"/>
    <col min="26" max="26" width="8" style="1" bestFit="1" customWidth="1"/>
    <col min="27" max="16384" width="9.140625" style="1"/>
  </cols>
  <sheetData>
    <row r="1" spans="1:28" ht="22.5" x14ac:dyDescent="0.2">
      <c r="A1" s="1" t="s">
        <v>0</v>
      </c>
      <c r="B1" s="1" t="s">
        <v>1</v>
      </c>
      <c r="C1" s="26" t="s">
        <v>2</v>
      </c>
      <c r="D1" s="3" t="s">
        <v>14</v>
      </c>
      <c r="E1" s="1" t="s">
        <v>3</v>
      </c>
      <c r="F1" s="1" t="s">
        <v>4</v>
      </c>
      <c r="G1" s="1" t="s">
        <v>5</v>
      </c>
      <c r="H1" s="1" t="s">
        <v>6</v>
      </c>
      <c r="I1" s="1" t="s">
        <v>7</v>
      </c>
      <c r="J1" s="30" t="s">
        <v>15</v>
      </c>
      <c r="K1" s="30" t="s">
        <v>16</v>
      </c>
      <c r="L1" s="2" t="s">
        <v>17</v>
      </c>
      <c r="M1" s="3" t="s">
        <v>18</v>
      </c>
      <c r="N1" s="3" t="s">
        <v>19</v>
      </c>
      <c r="O1" s="27" t="s">
        <v>33</v>
      </c>
      <c r="P1" s="6" t="s">
        <v>20</v>
      </c>
      <c r="Q1" s="39" t="s">
        <v>21</v>
      </c>
      <c r="R1" s="6" t="s">
        <v>22</v>
      </c>
      <c r="S1" s="36" t="s">
        <v>23</v>
      </c>
      <c r="T1" s="8" t="s">
        <v>24</v>
      </c>
      <c r="U1" s="6" t="s">
        <v>26</v>
      </c>
      <c r="V1" s="34" t="s">
        <v>40</v>
      </c>
      <c r="W1" s="34" t="s">
        <v>48</v>
      </c>
      <c r="X1" s="34"/>
      <c r="Y1" s="1" t="s">
        <v>53</v>
      </c>
    </row>
    <row r="2" spans="1:28" x14ac:dyDescent="0.2">
      <c r="A2" s="1" t="s">
        <v>50</v>
      </c>
      <c r="B2" s="1" t="s">
        <v>9</v>
      </c>
      <c r="C2" s="26">
        <v>43404</v>
      </c>
      <c r="D2" s="4">
        <v>0.85416666666666663</v>
      </c>
      <c r="E2" s="1" t="s">
        <v>42</v>
      </c>
      <c r="F2" s="1" t="s">
        <v>43</v>
      </c>
      <c r="G2" s="1" t="s">
        <v>47</v>
      </c>
      <c r="H2" s="1" t="s">
        <v>46</v>
      </c>
      <c r="I2" s="1" t="s">
        <v>47</v>
      </c>
      <c r="J2" s="31">
        <v>3.26</v>
      </c>
      <c r="K2" s="31">
        <v>3.41</v>
      </c>
      <c r="L2" s="1" t="s">
        <v>11</v>
      </c>
      <c r="M2" s="5">
        <v>2</v>
      </c>
      <c r="N2" s="5">
        <v>4</v>
      </c>
      <c r="O2" s="3">
        <f>WEEKNUM(Tabella1[[#This Row],[Date]],2)</f>
        <v>44</v>
      </c>
      <c r="P2" s="1" t="s">
        <v>49</v>
      </c>
      <c r="Q2" s="31">
        <v>3.41</v>
      </c>
      <c r="R2" s="7">
        <v>10</v>
      </c>
      <c r="S2" s="37">
        <f t="shared" ref="S2" si="0">IF(L2="Win",Q2*R2,IF(L2="Loss",R2*-1,IF(L2="Void",0)))</f>
        <v>-10</v>
      </c>
      <c r="T2" s="37">
        <f t="shared" ref="T2" si="1">IF(L2="Win",K2*R2,IF(L2="Loss",R2*-1,IF(L2="Void",0)))</f>
        <v>-10</v>
      </c>
      <c r="U2" s="9">
        <f>U3+Tabella1[[#This Row],[Result]]</f>
        <v>4.75</v>
      </c>
      <c r="V2" s="1">
        <f t="shared" ref="V2" si="2">IF(P2="Betfair",(Q2-1)*0.95+1,Q2)</f>
        <v>3.41</v>
      </c>
      <c r="W2" s="1" t="str">
        <f t="shared" ref="W2" si="3">SUBSTITUTE(C2,".","/")</f>
        <v>43404</v>
      </c>
    </row>
    <row r="3" spans="1:28" x14ac:dyDescent="0.2">
      <c r="A3" s="1" t="s">
        <v>51</v>
      </c>
      <c r="B3" s="1" t="s">
        <v>9</v>
      </c>
      <c r="C3" s="26">
        <v>43461</v>
      </c>
      <c r="D3" s="4">
        <v>0.85416666666666663</v>
      </c>
      <c r="E3" s="1" t="s">
        <v>42</v>
      </c>
      <c r="F3" s="1" t="s">
        <v>43</v>
      </c>
      <c r="G3" s="1" t="s">
        <v>44</v>
      </c>
      <c r="H3" s="1" t="s">
        <v>45</v>
      </c>
      <c r="I3" s="1" t="s">
        <v>44</v>
      </c>
      <c r="J3" s="31">
        <v>1.34</v>
      </c>
      <c r="K3" s="31">
        <v>1.42</v>
      </c>
      <c r="L3" s="1" t="s">
        <v>8</v>
      </c>
      <c r="M3" s="5">
        <v>3</v>
      </c>
      <c r="N3" s="5">
        <v>0</v>
      </c>
      <c r="O3" s="3">
        <f>WEEKNUM(Tabella1[[#This Row],[Date]],2)</f>
        <v>52</v>
      </c>
      <c r="P3" s="1" t="s">
        <v>61</v>
      </c>
      <c r="Q3" s="31">
        <v>1.4750000000000001</v>
      </c>
      <c r="R3" s="7">
        <v>10</v>
      </c>
      <c r="S3" s="37">
        <f t="shared" ref="S3" si="4">IF(L3="Win",Q3*R3,IF(L3="Loss",R3*-1,IF(L3="Void",0)))</f>
        <v>14.75</v>
      </c>
      <c r="T3" s="37">
        <f t="shared" ref="T3" si="5">IF(L3="Win",K3*R3,IF(L3="Loss",R3*-1,IF(L3="Void",0)))</f>
        <v>14.2</v>
      </c>
      <c r="U3" s="9">
        <f>U4+Tabella1[[#This Row],[Result]]</f>
        <v>14.75</v>
      </c>
      <c r="V3" s="1">
        <f t="shared" ref="V3" si="6">IF(P3="Betfair",(Q3-1)*0.95+1,Q3)</f>
        <v>1.4512499999999999</v>
      </c>
      <c r="W3" s="1" t="str">
        <f t="shared" ref="W3" si="7">SUBSTITUTE(C3,".","/")</f>
        <v>43461</v>
      </c>
    </row>
    <row r="4" spans="1:28" ht="15" x14ac:dyDescent="0.25">
      <c r="A4" s="1" t="s">
        <v>25</v>
      </c>
      <c r="J4" s="5"/>
      <c r="K4" s="5"/>
      <c r="Q4" s="5"/>
      <c r="R4" s="9">
        <f>SUBTOTAL(109,Tabella1[Stake])</f>
        <v>20</v>
      </c>
      <c r="S4" s="37">
        <f>SUBTOTAL(109,Tabella1[Result])</f>
        <v>4.75</v>
      </c>
      <c r="T4" s="9">
        <f>SUBTOTAL(109,Tabella1[Strategy
Result])</f>
        <v>4.1999999999999993</v>
      </c>
      <c r="U4" s="40"/>
      <c r="V4"/>
      <c r="W4"/>
      <c r="Y4" s="17" t="s">
        <v>29</v>
      </c>
      <c r="Z4" s="18">
        <f ca="1">DATEDIF("1/09/2018",TODAY(),"d")</f>
        <v>123</v>
      </c>
      <c r="AA4" s="17"/>
      <c r="AB4" s="17"/>
    </row>
    <row r="5" spans="1:28" ht="15" x14ac:dyDescent="0.25">
      <c r="J5" s="5"/>
      <c r="K5" s="5"/>
      <c r="Q5" s="5"/>
      <c r="R5" s="9"/>
      <c r="S5" s="37"/>
      <c r="T5" s="9"/>
      <c r="U5" s="40"/>
      <c r="V5"/>
      <c r="W5"/>
      <c r="Y5" s="10" t="s">
        <v>27</v>
      </c>
      <c r="Z5" s="11">
        <f>COUNTA(Tabella1[Stake])</f>
        <v>2</v>
      </c>
    </row>
    <row r="6" spans="1:28" x14ac:dyDescent="0.2">
      <c r="A6" s="42" t="s">
        <v>59</v>
      </c>
      <c r="B6" s="42"/>
      <c r="C6" s="43"/>
      <c r="D6" s="44"/>
      <c r="E6" s="42"/>
      <c r="F6" s="42"/>
      <c r="G6" s="42"/>
      <c r="H6" s="42"/>
      <c r="I6" s="42"/>
      <c r="J6" s="45"/>
      <c r="K6" s="45"/>
      <c r="L6" s="42"/>
      <c r="M6" s="44"/>
      <c r="N6" s="44"/>
      <c r="O6" s="44"/>
      <c r="P6" s="42"/>
      <c r="Q6" s="45"/>
      <c r="R6" s="42"/>
      <c r="S6" s="46"/>
      <c r="T6" s="42"/>
      <c r="U6" s="42"/>
      <c r="V6" s="42" t="s">
        <v>60</v>
      </c>
      <c r="W6" s="42"/>
      <c r="Y6" s="1" t="s">
        <v>31</v>
      </c>
      <c r="Z6" s="16">
        <f>COUNTIF(T:T,"&gt;0")</f>
        <v>2</v>
      </c>
      <c r="AA6" s="20">
        <f>Z6/Z5</f>
        <v>1</v>
      </c>
      <c r="AB6" s="20"/>
    </row>
    <row r="7" spans="1:28" x14ac:dyDescent="0.2">
      <c r="A7" s="1" t="s">
        <v>58</v>
      </c>
      <c r="B7" s="1" t="s">
        <v>9</v>
      </c>
      <c r="C7" s="26" t="s">
        <v>57</v>
      </c>
      <c r="D7" s="4">
        <v>0.625</v>
      </c>
      <c r="E7" s="1" t="s">
        <v>12</v>
      </c>
      <c r="F7" s="1" t="s">
        <v>13</v>
      </c>
      <c r="G7" s="1" t="s">
        <v>36</v>
      </c>
      <c r="H7" s="1" t="s">
        <v>38</v>
      </c>
      <c r="I7" s="1" t="s">
        <v>10</v>
      </c>
      <c r="J7" s="31">
        <v>3.35</v>
      </c>
      <c r="K7" s="31">
        <v>3.52</v>
      </c>
      <c r="L7" s="1" t="s">
        <v>8</v>
      </c>
      <c r="M7" s="5">
        <v>2</v>
      </c>
      <c r="N7" s="5">
        <v>2</v>
      </c>
      <c r="W7" s="1" t="str">
        <f>SUBSTITUTE(C7,".","/")</f>
        <v>01/09/18</v>
      </c>
      <c r="Y7" s="17" t="s">
        <v>32</v>
      </c>
      <c r="Z7" s="19">
        <f>Z5-Z6</f>
        <v>0</v>
      </c>
      <c r="AA7" s="21">
        <f>Z7/Z5</f>
        <v>0</v>
      </c>
      <c r="AB7" s="21"/>
    </row>
    <row r="8" spans="1:28" ht="15" x14ac:dyDescent="0.25">
      <c r="A8" s="1" t="s">
        <v>58</v>
      </c>
      <c r="B8" s="1" t="s">
        <v>9</v>
      </c>
      <c r="C8" s="26" t="s">
        <v>57</v>
      </c>
      <c r="D8" s="4">
        <v>0.625</v>
      </c>
      <c r="E8" s="1" t="s">
        <v>12</v>
      </c>
      <c r="F8" s="1" t="s">
        <v>54</v>
      </c>
      <c r="G8" s="1" t="s">
        <v>56</v>
      </c>
      <c r="H8" s="1" t="s">
        <v>55</v>
      </c>
      <c r="I8" s="1" t="s">
        <v>10</v>
      </c>
      <c r="J8" s="31">
        <v>3.25</v>
      </c>
      <c r="K8" s="31">
        <v>3.35</v>
      </c>
      <c r="L8" s="1" t="s">
        <v>11</v>
      </c>
      <c r="M8" s="5">
        <v>1</v>
      </c>
      <c r="N8" s="5">
        <v>2</v>
      </c>
      <c r="W8" s="1" t="str">
        <f t="shared" ref="W8" si="8">SUBSTITUTE(C8,".","/")</f>
        <v>01/09/18</v>
      </c>
      <c r="Y8" s="1" t="s">
        <v>30</v>
      </c>
      <c r="Z8" s="33">
        <f>Tabella1[[#Totals],[Stake]]/COUNTA(R2:R3)</f>
        <v>10</v>
      </c>
    </row>
    <row r="9" spans="1:28" x14ac:dyDescent="0.2">
      <c r="D9" s="4"/>
      <c r="Y9" s="10" t="s">
        <v>52</v>
      </c>
      <c r="Z9" s="22">
        <f>AA9/Z8</f>
        <v>0.47499999999999998</v>
      </c>
      <c r="AA9" s="14">
        <f>Tabella1[[#Totals],[Result]]</f>
        <v>4.75</v>
      </c>
      <c r="AB9" s="14"/>
    </row>
    <row r="10" spans="1:28" x14ac:dyDescent="0.2">
      <c r="D10" s="4"/>
      <c r="Y10" s="10" t="s">
        <v>28</v>
      </c>
      <c r="Z10" s="13">
        <f>Tabella1[[#Totals],[Result]]/Tabella1[[#Totals],[Stake]]</f>
        <v>0.23749999999999999</v>
      </c>
    </row>
    <row r="11" spans="1:28" x14ac:dyDescent="0.2">
      <c r="D11" s="4"/>
      <c r="Z11" s="15"/>
    </row>
    <row r="12" spans="1:28" x14ac:dyDescent="0.2">
      <c r="D12" s="4"/>
    </row>
    <row r="13" spans="1:28" x14ac:dyDescent="0.2">
      <c r="D13" s="4"/>
    </row>
    <row r="14" spans="1:28" x14ac:dyDescent="0.2">
      <c r="D14" s="4"/>
    </row>
    <row r="15" spans="1:28" x14ac:dyDescent="0.2">
      <c r="D15" s="4"/>
    </row>
    <row r="16" spans="1:28" x14ac:dyDescent="0.2">
      <c r="D16" s="4"/>
    </row>
    <row r="17" spans="4:4" x14ac:dyDescent="0.2">
      <c r="D17" s="4"/>
    </row>
    <row r="18" spans="4:4" x14ac:dyDescent="0.2">
      <c r="D18" s="4"/>
    </row>
    <row r="19" spans="4:4" x14ac:dyDescent="0.2">
      <c r="D19" s="4"/>
    </row>
    <row r="20" spans="4:4" x14ac:dyDescent="0.2">
      <c r="D20" s="4"/>
    </row>
    <row r="21" spans="4:4" x14ac:dyDescent="0.2">
      <c r="D21" s="4"/>
    </row>
    <row r="22" spans="4:4" x14ac:dyDescent="0.2">
      <c r="D22" s="4"/>
    </row>
    <row r="23" spans="4:4" x14ac:dyDescent="0.2">
      <c r="D23" s="4"/>
    </row>
    <row r="24" spans="4:4" x14ac:dyDescent="0.2">
      <c r="D24" s="4"/>
    </row>
    <row r="25" spans="4:4" x14ac:dyDescent="0.2">
      <c r="D25" s="4"/>
    </row>
    <row r="26" spans="4:4" x14ac:dyDescent="0.2">
      <c r="D26" s="4"/>
    </row>
    <row r="27" spans="4:4" x14ac:dyDescent="0.2">
      <c r="D27" s="4"/>
    </row>
    <row r="28" spans="4:4" x14ac:dyDescent="0.2">
      <c r="D28" s="4"/>
    </row>
    <row r="29" spans="4:4" x14ac:dyDescent="0.2">
      <c r="D29" s="4"/>
    </row>
    <row r="30" spans="4:4" x14ac:dyDescent="0.2">
      <c r="D30" s="4"/>
    </row>
    <row r="31" spans="4:4" x14ac:dyDescent="0.2">
      <c r="D31" s="4"/>
    </row>
    <row r="32" spans="4:4" x14ac:dyDescent="0.2">
      <c r="D32" s="4"/>
    </row>
    <row r="33" spans="4:4" x14ac:dyDescent="0.2">
      <c r="D33" s="4"/>
    </row>
    <row r="34" spans="4:4" x14ac:dyDescent="0.2">
      <c r="D34" s="4"/>
    </row>
    <row r="35" spans="4:4" x14ac:dyDescent="0.2">
      <c r="D35" s="4"/>
    </row>
    <row r="36" spans="4:4" x14ac:dyDescent="0.2">
      <c r="D36" s="4"/>
    </row>
    <row r="37" spans="4:4" x14ac:dyDescent="0.2">
      <c r="D37" s="4"/>
    </row>
    <row r="38" spans="4:4" x14ac:dyDescent="0.2">
      <c r="D38" s="4"/>
    </row>
    <row r="39" spans="4:4" x14ac:dyDescent="0.2">
      <c r="D39" s="4"/>
    </row>
    <row r="40" spans="4:4" x14ac:dyDescent="0.2">
      <c r="D40" s="4"/>
    </row>
    <row r="41" spans="4:4" x14ac:dyDescent="0.2">
      <c r="D41" s="4"/>
    </row>
    <row r="42" spans="4:4" x14ac:dyDescent="0.2">
      <c r="D42" s="4"/>
    </row>
    <row r="43" spans="4:4" x14ac:dyDescent="0.2">
      <c r="D43" s="4"/>
    </row>
    <row r="44" spans="4:4" x14ac:dyDescent="0.2">
      <c r="D44" s="4"/>
    </row>
    <row r="45" spans="4:4" x14ac:dyDescent="0.2">
      <c r="D45" s="4"/>
    </row>
    <row r="46" spans="4:4" x14ac:dyDescent="0.2">
      <c r="D46" s="4"/>
    </row>
    <row r="47" spans="4:4" x14ac:dyDescent="0.2">
      <c r="D47" s="4"/>
    </row>
    <row r="48" spans="4:4" x14ac:dyDescent="0.2">
      <c r="D48" s="4"/>
    </row>
    <row r="49" spans="1:27" x14ac:dyDescent="0.2">
      <c r="D49" s="4"/>
    </row>
    <row r="50" spans="1:27" x14ac:dyDescent="0.2">
      <c r="D50" s="4"/>
    </row>
    <row r="51" spans="1:27" x14ac:dyDescent="0.2">
      <c r="D51" s="4"/>
    </row>
    <row r="52" spans="1:27" x14ac:dyDescent="0.2">
      <c r="D52" s="4"/>
    </row>
    <row r="53" spans="1:27" x14ac:dyDescent="0.2">
      <c r="D53" s="4"/>
    </row>
    <row r="54" spans="1:27" x14ac:dyDescent="0.2">
      <c r="D54" s="4"/>
    </row>
    <row r="55" spans="1:27" x14ac:dyDescent="0.2">
      <c r="D55" s="4"/>
    </row>
    <row r="56" spans="1:27" x14ac:dyDescent="0.2">
      <c r="D56" s="4"/>
    </row>
    <row r="57" spans="1:27" x14ac:dyDescent="0.2">
      <c r="D57" s="4"/>
    </row>
    <row r="58" spans="1:27" s="12" customFormat="1" x14ac:dyDescent="0.2">
      <c r="A58" s="1"/>
      <c r="B58" s="1"/>
      <c r="C58" s="26"/>
      <c r="D58" s="4"/>
      <c r="E58" s="1"/>
      <c r="F58" s="1"/>
      <c r="G58" s="1"/>
      <c r="H58" s="1"/>
      <c r="I58" s="1"/>
      <c r="J58" s="31"/>
      <c r="K58" s="31"/>
      <c r="L58" s="1"/>
      <c r="M58" s="5"/>
      <c r="N58" s="5"/>
      <c r="O58" s="5"/>
      <c r="P58" s="1"/>
      <c r="Q58" s="31"/>
      <c r="R58" s="1"/>
      <c r="S58" s="38"/>
      <c r="T58" s="1"/>
      <c r="U58" s="1"/>
      <c r="V58" s="1"/>
      <c r="W58" s="1"/>
      <c r="X58" s="1"/>
      <c r="Y58" s="1"/>
      <c r="Z58" s="1"/>
      <c r="AA58" s="1"/>
    </row>
    <row r="59" spans="1:27" x14ac:dyDescent="0.2">
      <c r="D59" s="4"/>
    </row>
    <row r="60" spans="1:27" x14ac:dyDescent="0.2">
      <c r="D60" s="4"/>
    </row>
    <row r="61" spans="1:27" x14ac:dyDescent="0.2">
      <c r="D61" s="4"/>
    </row>
    <row r="62" spans="1:27" x14ac:dyDescent="0.2">
      <c r="D62" s="4"/>
    </row>
    <row r="63" spans="1:27" x14ac:dyDescent="0.2">
      <c r="D63" s="4"/>
    </row>
    <row r="64" spans="1:27" x14ac:dyDescent="0.2">
      <c r="D64" s="4"/>
    </row>
    <row r="65" spans="4:24" x14ac:dyDescent="0.2">
      <c r="D65" s="4"/>
    </row>
    <row r="66" spans="4:24" x14ac:dyDescent="0.2">
      <c r="D66" s="4"/>
    </row>
    <row r="67" spans="4:24" x14ac:dyDescent="0.2">
      <c r="D67" s="4"/>
    </row>
    <row r="68" spans="4:24" x14ac:dyDescent="0.2">
      <c r="D68" s="4"/>
    </row>
    <row r="69" spans="4:24" x14ac:dyDescent="0.2">
      <c r="D69" s="4"/>
    </row>
    <row r="70" spans="4:24" x14ac:dyDescent="0.2">
      <c r="D70" s="4"/>
    </row>
    <row r="71" spans="4:24" x14ac:dyDescent="0.2">
      <c r="D71" s="4"/>
    </row>
    <row r="72" spans="4:24" x14ac:dyDescent="0.2">
      <c r="D72" s="4"/>
    </row>
    <row r="73" spans="4:24" x14ac:dyDescent="0.2">
      <c r="D73" s="4"/>
      <c r="X73" s="34"/>
    </row>
    <row r="74" spans="4:24" x14ac:dyDescent="0.2">
      <c r="D74" s="4"/>
      <c r="X74" s="34"/>
    </row>
    <row r="75" spans="4:24" x14ac:dyDescent="0.2">
      <c r="D75" s="4"/>
      <c r="X75" s="34"/>
    </row>
    <row r="76" spans="4:24" x14ac:dyDescent="0.2">
      <c r="D76" s="4"/>
      <c r="X76" s="34"/>
    </row>
    <row r="77" spans="4:24" x14ac:dyDescent="0.2">
      <c r="D77" s="4"/>
      <c r="X77" s="34"/>
    </row>
    <row r="78" spans="4:24" x14ac:dyDescent="0.2">
      <c r="D78" s="4"/>
      <c r="X78" s="34"/>
    </row>
    <row r="79" spans="4:24" x14ac:dyDescent="0.2">
      <c r="D79" s="4"/>
      <c r="X79" s="34"/>
    </row>
    <row r="80" spans="4:24" x14ac:dyDescent="0.2">
      <c r="D80" s="4"/>
      <c r="X80" s="34"/>
    </row>
    <row r="81" spans="4:24" x14ac:dyDescent="0.2">
      <c r="D81" s="4"/>
      <c r="X81" s="34"/>
    </row>
    <row r="82" spans="4:24" x14ac:dyDescent="0.2">
      <c r="D82" s="4"/>
    </row>
    <row r="83" spans="4:24" x14ac:dyDescent="0.2">
      <c r="D83" s="4"/>
      <c r="X83" s="34"/>
    </row>
    <row r="84" spans="4:24" x14ac:dyDescent="0.2">
      <c r="D84" s="4"/>
      <c r="X84" s="34"/>
    </row>
    <row r="85" spans="4:24" x14ac:dyDescent="0.2">
      <c r="D85" s="4"/>
      <c r="X85" s="34"/>
    </row>
    <row r="86" spans="4:24" x14ac:dyDescent="0.2">
      <c r="D86" s="4"/>
      <c r="X86" s="34"/>
    </row>
    <row r="87" spans="4:24" x14ac:dyDescent="0.2">
      <c r="D87" s="4"/>
      <c r="X87" s="34"/>
    </row>
    <row r="88" spans="4:24" x14ac:dyDescent="0.2">
      <c r="D88" s="4"/>
      <c r="X88" s="34"/>
    </row>
    <row r="89" spans="4:24" x14ac:dyDescent="0.2">
      <c r="D89" s="4"/>
      <c r="X89" s="34"/>
    </row>
    <row r="90" spans="4:24" x14ac:dyDescent="0.2">
      <c r="D90" s="4"/>
      <c r="X90" s="34"/>
    </row>
    <row r="91" spans="4:24" x14ac:dyDescent="0.2">
      <c r="D91" s="4"/>
      <c r="X91" s="34"/>
    </row>
    <row r="92" spans="4:24" x14ac:dyDescent="0.2">
      <c r="D92" s="4"/>
      <c r="X92" s="34"/>
    </row>
    <row r="93" spans="4:24" x14ac:dyDescent="0.2">
      <c r="D93" s="4"/>
      <c r="X93" s="34"/>
    </row>
    <row r="94" spans="4:24" x14ac:dyDescent="0.2">
      <c r="D94" s="4"/>
      <c r="X94" s="34"/>
    </row>
    <row r="95" spans="4:24" x14ac:dyDescent="0.2">
      <c r="D95" s="4"/>
      <c r="X95" s="34"/>
    </row>
    <row r="96" spans="4:24" x14ac:dyDescent="0.2">
      <c r="D96" s="4"/>
      <c r="X96" s="34"/>
    </row>
    <row r="97" spans="4:25" x14ac:dyDescent="0.2">
      <c r="D97" s="4"/>
    </row>
    <row r="98" spans="4:25" x14ac:dyDescent="0.2">
      <c r="D98" s="4"/>
    </row>
    <row r="99" spans="4:25" x14ac:dyDescent="0.2">
      <c r="D99" s="4"/>
    </row>
    <row r="100" spans="4:25" x14ac:dyDescent="0.2">
      <c r="D100" s="4"/>
    </row>
    <row r="101" spans="4:25" x14ac:dyDescent="0.2">
      <c r="D101" s="4"/>
      <c r="X101" s="34"/>
    </row>
    <row r="102" spans="4:25" x14ac:dyDescent="0.2">
      <c r="D102" s="4"/>
    </row>
    <row r="103" spans="4:25" x14ac:dyDescent="0.2">
      <c r="D103" s="4"/>
      <c r="Y103" s="34"/>
    </row>
    <row r="104" spans="4:25" x14ac:dyDescent="0.2">
      <c r="D104" s="4"/>
      <c r="Y104" s="34"/>
    </row>
    <row r="105" spans="4:25" x14ac:dyDescent="0.2">
      <c r="D105" s="4"/>
      <c r="X105" s="34"/>
      <c r="Y105" s="34"/>
    </row>
    <row r="106" spans="4:25" x14ac:dyDescent="0.2">
      <c r="D106" s="4"/>
      <c r="X106" s="34"/>
      <c r="Y106" s="34"/>
    </row>
    <row r="107" spans="4:25" x14ac:dyDescent="0.2">
      <c r="D107" s="4"/>
      <c r="X107" s="34"/>
      <c r="Y107" s="34"/>
    </row>
    <row r="108" spans="4:25" x14ac:dyDescent="0.2">
      <c r="D108" s="4"/>
      <c r="X108" s="34"/>
      <c r="Y108" s="34"/>
    </row>
    <row r="109" spans="4:25" x14ac:dyDescent="0.2">
      <c r="D109" s="4"/>
      <c r="Y109" s="34"/>
    </row>
    <row r="110" spans="4:25" x14ac:dyDescent="0.2">
      <c r="D110" s="4"/>
      <c r="Y110" s="34"/>
    </row>
    <row r="111" spans="4:25" x14ac:dyDescent="0.2">
      <c r="D111" s="4"/>
      <c r="Y111" s="34"/>
    </row>
    <row r="112" spans="4:25" x14ac:dyDescent="0.2">
      <c r="D112" s="4"/>
      <c r="Y112" s="34"/>
    </row>
    <row r="113" spans="4:25" x14ac:dyDescent="0.2">
      <c r="D113" s="4"/>
      <c r="Y113" s="34"/>
    </row>
    <row r="114" spans="4:25" x14ac:dyDescent="0.2">
      <c r="D114" s="4"/>
      <c r="Y114" s="34"/>
    </row>
    <row r="115" spans="4:25" x14ac:dyDescent="0.2">
      <c r="D115" s="4"/>
      <c r="Y115" s="34"/>
    </row>
    <row r="116" spans="4:25" x14ac:dyDescent="0.2">
      <c r="D116" s="4"/>
      <c r="Y116" s="34"/>
    </row>
    <row r="117" spans="4:25" x14ac:dyDescent="0.2">
      <c r="D117" s="4"/>
      <c r="X117" s="34"/>
      <c r="Y117" s="34"/>
    </row>
    <row r="118" spans="4:25" x14ac:dyDescent="0.2">
      <c r="D118" s="4"/>
      <c r="X118" s="34"/>
      <c r="Y118" s="34"/>
    </row>
    <row r="119" spans="4:25" x14ac:dyDescent="0.2">
      <c r="D119" s="4"/>
      <c r="X119" s="34"/>
      <c r="Y119" s="34"/>
    </row>
    <row r="120" spans="4:25" x14ac:dyDescent="0.2">
      <c r="D120" s="4"/>
      <c r="X120" s="34"/>
      <c r="Y120" s="34"/>
    </row>
    <row r="121" spans="4:25" x14ac:dyDescent="0.2">
      <c r="D121" s="4"/>
      <c r="X121" s="34"/>
      <c r="Y121" s="34"/>
    </row>
    <row r="122" spans="4:25" x14ac:dyDescent="0.2">
      <c r="D122" s="4"/>
      <c r="X122" s="34"/>
      <c r="Y122" s="34"/>
    </row>
    <row r="123" spans="4:25" x14ac:dyDescent="0.2">
      <c r="D123" s="4"/>
      <c r="X123" s="34"/>
      <c r="Y123" s="34"/>
    </row>
    <row r="124" spans="4:25" x14ac:dyDescent="0.2">
      <c r="D124" s="4"/>
      <c r="X124" s="34"/>
      <c r="Y124" s="34"/>
    </row>
    <row r="125" spans="4:25" x14ac:dyDescent="0.2">
      <c r="D125" s="4"/>
      <c r="X125" s="34"/>
      <c r="Y125" s="34"/>
    </row>
    <row r="126" spans="4:25" x14ac:dyDescent="0.2">
      <c r="D126" s="4"/>
      <c r="X126" s="34"/>
      <c r="Y126" s="34"/>
    </row>
    <row r="127" spans="4:25" x14ac:dyDescent="0.2">
      <c r="D127" s="4"/>
      <c r="X127" s="34"/>
      <c r="Y127" s="34"/>
    </row>
    <row r="128" spans="4:25" x14ac:dyDescent="0.2">
      <c r="D128" s="4"/>
      <c r="X128" s="34"/>
      <c r="Y128" s="34"/>
    </row>
    <row r="129" spans="4:28" x14ac:dyDescent="0.2">
      <c r="D129" s="4"/>
      <c r="X129" s="34"/>
      <c r="Y129" s="34"/>
    </row>
    <row r="130" spans="4:28" x14ac:dyDescent="0.2">
      <c r="D130" s="4"/>
      <c r="Y130" s="34"/>
    </row>
    <row r="131" spans="4:28" x14ac:dyDescent="0.2">
      <c r="D131" s="4"/>
      <c r="Y131" s="34"/>
    </row>
    <row r="132" spans="4:28" x14ac:dyDescent="0.2">
      <c r="D132" s="4"/>
      <c r="Y132" s="34"/>
      <c r="AB132" s="28"/>
    </row>
    <row r="133" spans="4:28" x14ac:dyDescent="0.2">
      <c r="D133" s="4"/>
      <c r="Y133" s="34"/>
    </row>
    <row r="134" spans="4:28" x14ac:dyDescent="0.2">
      <c r="D134" s="4"/>
      <c r="X134" s="34"/>
      <c r="Y134" s="34"/>
    </row>
    <row r="135" spans="4:28" x14ac:dyDescent="0.2">
      <c r="D135" s="4"/>
      <c r="X135" s="34"/>
      <c r="Y135" s="34"/>
    </row>
    <row r="136" spans="4:28" x14ac:dyDescent="0.2">
      <c r="D136" s="4"/>
      <c r="X136" s="34"/>
      <c r="Y136" s="34"/>
    </row>
    <row r="137" spans="4:28" x14ac:dyDescent="0.2">
      <c r="D137" s="4"/>
      <c r="X137" s="34"/>
      <c r="Y137" s="34"/>
    </row>
    <row r="138" spans="4:28" x14ac:dyDescent="0.2">
      <c r="D138" s="4"/>
      <c r="X138" s="34"/>
      <c r="Y138" s="34"/>
    </row>
    <row r="139" spans="4:28" x14ac:dyDescent="0.2">
      <c r="D139" s="4"/>
      <c r="X139" s="34"/>
      <c r="Y139" s="34"/>
    </row>
    <row r="140" spans="4:28" x14ac:dyDescent="0.2">
      <c r="D140" s="4"/>
      <c r="X140" s="34"/>
      <c r="Y140" s="34"/>
    </row>
    <row r="141" spans="4:28" x14ac:dyDescent="0.2">
      <c r="D141" s="4"/>
      <c r="X141" s="34"/>
      <c r="Y141" s="34"/>
    </row>
    <row r="142" spans="4:28" x14ac:dyDescent="0.2">
      <c r="D142" s="4"/>
      <c r="X142" s="34"/>
      <c r="Y142" s="34"/>
    </row>
    <row r="143" spans="4:28" x14ac:dyDescent="0.2">
      <c r="D143" s="4"/>
      <c r="X143" s="34"/>
      <c r="Y143" s="34"/>
    </row>
    <row r="144" spans="4:28" x14ac:dyDescent="0.2">
      <c r="D144" s="4"/>
      <c r="X144" s="34"/>
      <c r="Y144" s="34"/>
    </row>
    <row r="145" spans="4:25" x14ac:dyDescent="0.2">
      <c r="D145" s="4"/>
      <c r="X145" s="34"/>
      <c r="Y145" s="34"/>
    </row>
    <row r="146" spans="4:25" x14ac:dyDescent="0.2">
      <c r="D146" s="4"/>
      <c r="X146" s="34"/>
      <c r="Y146" s="34"/>
    </row>
    <row r="147" spans="4:25" x14ac:dyDescent="0.2">
      <c r="D147" s="4"/>
      <c r="X147" s="34"/>
      <c r="Y147" s="34"/>
    </row>
    <row r="148" spans="4:25" x14ac:dyDescent="0.2">
      <c r="D148" s="4"/>
      <c r="X148" s="34"/>
      <c r="Y148" s="34"/>
    </row>
    <row r="149" spans="4:25" x14ac:dyDescent="0.2">
      <c r="D149" s="4"/>
      <c r="X149" s="35"/>
      <c r="Y149" s="34"/>
    </row>
    <row r="150" spans="4:25" x14ac:dyDescent="0.2">
      <c r="D150" s="4"/>
      <c r="Y150" s="34"/>
    </row>
    <row r="151" spans="4:25" x14ac:dyDescent="0.2">
      <c r="D151" s="4"/>
      <c r="X151" s="34"/>
      <c r="Y151" s="34"/>
    </row>
    <row r="152" spans="4:25" x14ac:dyDescent="0.2">
      <c r="D152" s="4"/>
      <c r="X152" s="34"/>
      <c r="Y152" s="34"/>
    </row>
    <row r="153" spans="4:25" x14ac:dyDescent="0.2">
      <c r="D153" s="4"/>
      <c r="X153" s="34"/>
      <c r="Y153" s="34"/>
    </row>
    <row r="154" spans="4:25" x14ac:dyDescent="0.2">
      <c r="D154" s="4"/>
      <c r="X154" s="34"/>
      <c r="Y154" s="34"/>
    </row>
    <row r="155" spans="4:25" x14ac:dyDescent="0.2">
      <c r="D155" s="4"/>
      <c r="Y155" s="34"/>
    </row>
    <row r="156" spans="4:25" x14ac:dyDescent="0.2">
      <c r="D156" s="4"/>
      <c r="Y156" s="34"/>
    </row>
    <row r="157" spans="4:25" x14ac:dyDescent="0.2">
      <c r="D157" s="4"/>
      <c r="Y157" s="34"/>
    </row>
    <row r="158" spans="4:25" x14ac:dyDescent="0.2">
      <c r="D158" s="4"/>
      <c r="Y158" s="34"/>
    </row>
    <row r="159" spans="4:25" x14ac:dyDescent="0.2">
      <c r="D159" s="4"/>
      <c r="X159" s="34"/>
      <c r="Y159" s="35"/>
    </row>
    <row r="160" spans="4:25" x14ac:dyDescent="0.2">
      <c r="D160" s="4"/>
      <c r="X160" s="34"/>
      <c r="Y160" s="34"/>
    </row>
    <row r="161" spans="4:25" x14ac:dyDescent="0.2">
      <c r="D161" s="4"/>
      <c r="X161" s="34"/>
      <c r="Y161" s="34"/>
    </row>
    <row r="162" spans="4:25" x14ac:dyDescent="0.2">
      <c r="D162" s="4"/>
      <c r="X162" s="34"/>
      <c r="Y162" s="34"/>
    </row>
    <row r="163" spans="4:25" x14ac:dyDescent="0.2">
      <c r="D163" s="4"/>
      <c r="X163" s="34"/>
      <c r="Y163" s="34"/>
    </row>
    <row r="164" spans="4:25" x14ac:dyDescent="0.2">
      <c r="D164" s="4"/>
      <c r="X164" s="34"/>
      <c r="Y164" s="34"/>
    </row>
    <row r="165" spans="4:25" x14ac:dyDescent="0.2">
      <c r="D165" s="4"/>
      <c r="X165" s="34"/>
      <c r="Y165" s="34"/>
    </row>
    <row r="166" spans="4:25" x14ac:dyDescent="0.2">
      <c r="D166" s="4"/>
      <c r="Y166" s="34"/>
    </row>
    <row r="167" spans="4:25" x14ac:dyDescent="0.2">
      <c r="D167" s="4"/>
      <c r="Y167" s="34"/>
    </row>
    <row r="168" spans="4:25" x14ac:dyDescent="0.2">
      <c r="D168" s="4"/>
      <c r="Y168" s="34"/>
    </row>
    <row r="169" spans="4:25" x14ac:dyDescent="0.2">
      <c r="D169" s="4"/>
      <c r="Y169" s="34"/>
    </row>
    <row r="170" spans="4:25" x14ac:dyDescent="0.2">
      <c r="D170" s="4"/>
      <c r="Y170" s="34"/>
    </row>
    <row r="171" spans="4:25" x14ac:dyDescent="0.2">
      <c r="D171" s="4"/>
      <c r="Y171" s="34"/>
    </row>
    <row r="172" spans="4:25" x14ac:dyDescent="0.2">
      <c r="D172" s="4"/>
      <c r="Y172" s="34"/>
    </row>
    <row r="173" spans="4:25" x14ac:dyDescent="0.2">
      <c r="D173" s="4"/>
      <c r="Y173" s="34"/>
    </row>
    <row r="174" spans="4:25" x14ac:dyDescent="0.2">
      <c r="D174" s="4"/>
      <c r="Y174" s="34"/>
    </row>
    <row r="175" spans="4:25" x14ac:dyDescent="0.2">
      <c r="D175" s="4"/>
      <c r="Y175" s="34"/>
    </row>
    <row r="176" spans="4:25" x14ac:dyDescent="0.2">
      <c r="D176" s="4"/>
      <c r="X176" s="34"/>
      <c r="Y176" s="34"/>
    </row>
    <row r="177" spans="4:25" x14ac:dyDescent="0.2">
      <c r="D177" s="4"/>
      <c r="X177" s="34"/>
      <c r="Y177" s="34"/>
    </row>
    <row r="178" spans="4:25" x14ac:dyDescent="0.2">
      <c r="D178" s="4"/>
      <c r="X178" s="34"/>
      <c r="Y178" s="34"/>
    </row>
    <row r="179" spans="4:25" x14ac:dyDescent="0.2">
      <c r="D179" s="4"/>
      <c r="X179" s="34"/>
      <c r="Y179" s="34"/>
    </row>
    <row r="180" spans="4:25" x14ac:dyDescent="0.2">
      <c r="D180" s="4"/>
      <c r="X180" s="34"/>
      <c r="Y180" s="34"/>
    </row>
    <row r="181" spans="4:25" x14ac:dyDescent="0.2">
      <c r="D181" s="4"/>
      <c r="X181" s="34"/>
      <c r="Y181" s="34"/>
    </row>
    <row r="182" spans="4:25" x14ac:dyDescent="0.2">
      <c r="D182" s="4"/>
      <c r="X182" s="34"/>
      <c r="Y182" s="34"/>
    </row>
    <row r="183" spans="4:25" x14ac:dyDescent="0.2">
      <c r="D183" s="4"/>
      <c r="Y183" s="34"/>
    </row>
    <row r="184" spans="4:25" x14ac:dyDescent="0.2">
      <c r="D184" s="4"/>
      <c r="Y184" s="34"/>
    </row>
    <row r="185" spans="4:25" x14ac:dyDescent="0.2">
      <c r="D185" s="4"/>
      <c r="X185" s="34"/>
      <c r="Y185" s="34"/>
    </row>
    <row r="186" spans="4:25" x14ac:dyDescent="0.2">
      <c r="D186" s="4"/>
      <c r="X186" s="34"/>
      <c r="Y186" s="34"/>
    </row>
    <row r="187" spans="4:25" x14ac:dyDescent="0.2">
      <c r="D187" s="4"/>
      <c r="X187" s="34"/>
      <c r="Y187" s="34"/>
    </row>
    <row r="188" spans="4:25" x14ac:dyDescent="0.2">
      <c r="D188" s="4"/>
      <c r="X188" s="34"/>
      <c r="Y188" s="34"/>
    </row>
    <row r="189" spans="4:25" x14ac:dyDescent="0.2">
      <c r="D189" s="4"/>
      <c r="X189" s="34"/>
      <c r="Y189" s="34"/>
    </row>
    <row r="190" spans="4:25" x14ac:dyDescent="0.2">
      <c r="D190" s="4"/>
      <c r="X190" s="34"/>
      <c r="Y190" s="34"/>
    </row>
    <row r="191" spans="4:25" x14ac:dyDescent="0.2">
      <c r="D191" s="4"/>
      <c r="X191" s="34"/>
      <c r="Y191" s="34"/>
    </row>
    <row r="192" spans="4:25" x14ac:dyDescent="0.2">
      <c r="D192" s="4"/>
      <c r="Y192" s="34"/>
    </row>
    <row r="193" spans="4:25" x14ac:dyDescent="0.2">
      <c r="D193" s="4"/>
      <c r="X193" s="34"/>
      <c r="Y193" s="34"/>
    </row>
    <row r="194" spans="4:25" x14ac:dyDescent="0.2">
      <c r="D194" s="4"/>
      <c r="Y194" s="34"/>
    </row>
    <row r="195" spans="4:25" x14ac:dyDescent="0.2">
      <c r="D195" s="4"/>
      <c r="Y195" s="34"/>
    </row>
    <row r="196" spans="4:25" x14ac:dyDescent="0.2">
      <c r="D196" s="4"/>
      <c r="Y196" s="34"/>
    </row>
    <row r="197" spans="4:25" x14ac:dyDescent="0.2">
      <c r="D197" s="4"/>
      <c r="X197" s="34"/>
      <c r="Y197" s="34"/>
    </row>
    <row r="198" spans="4:25" x14ac:dyDescent="0.2">
      <c r="D198" s="4"/>
      <c r="Y198" s="34"/>
    </row>
    <row r="199" spans="4:25" x14ac:dyDescent="0.2">
      <c r="D199" s="4"/>
      <c r="Y199" s="34"/>
    </row>
    <row r="200" spans="4:25" x14ac:dyDescent="0.2">
      <c r="D200" s="4"/>
      <c r="X200" s="34"/>
      <c r="Y200" s="34"/>
    </row>
    <row r="201" spans="4:25" x14ac:dyDescent="0.2">
      <c r="D201" s="4"/>
      <c r="X201" s="34"/>
      <c r="Y201" s="34"/>
    </row>
    <row r="202" spans="4:25" x14ac:dyDescent="0.2">
      <c r="D202" s="4"/>
      <c r="X202" s="34"/>
      <c r="Y202" s="34"/>
    </row>
    <row r="203" spans="4:25" x14ac:dyDescent="0.2">
      <c r="D203" s="4"/>
      <c r="Y203" s="34"/>
    </row>
    <row r="204" spans="4:25" x14ac:dyDescent="0.2">
      <c r="D204" s="4"/>
      <c r="Y204" s="34"/>
    </row>
    <row r="205" spans="4:25" x14ac:dyDescent="0.2">
      <c r="D205" s="4"/>
      <c r="Y205" s="34"/>
    </row>
    <row r="206" spans="4:25" x14ac:dyDescent="0.2">
      <c r="D206" s="4"/>
      <c r="Y206" s="34"/>
    </row>
    <row r="207" spans="4:25" x14ac:dyDescent="0.2">
      <c r="D207" s="4"/>
      <c r="X207" s="34"/>
      <c r="Y207" s="34"/>
    </row>
    <row r="208" spans="4:25" x14ac:dyDescent="0.2">
      <c r="D208" s="4"/>
      <c r="X208" s="34"/>
      <c r="Y208" s="34"/>
    </row>
    <row r="209" spans="4:25" x14ac:dyDescent="0.2">
      <c r="D209" s="4"/>
      <c r="X209" s="34"/>
      <c r="Y209" s="34"/>
    </row>
    <row r="210" spans="4:25" x14ac:dyDescent="0.2">
      <c r="D210" s="4"/>
      <c r="X210" s="34"/>
      <c r="Y210" s="34"/>
    </row>
    <row r="211" spans="4:25" x14ac:dyDescent="0.2">
      <c r="D211" s="4"/>
      <c r="X211" s="34"/>
      <c r="Y211" s="34"/>
    </row>
    <row r="212" spans="4:25" x14ac:dyDescent="0.2">
      <c r="D212" s="4"/>
      <c r="Y212" s="34"/>
    </row>
    <row r="213" spans="4:25" x14ac:dyDescent="0.2">
      <c r="D213" s="4"/>
      <c r="Y213" s="34"/>
    </row>
    <row r="214" spans="4:25" x14ac:dyDescent="0.2">
      <c r="D214" s="4"/>
      <c r="Y214" s="34"/>
    </row>
    <row r="215" spans="4:25" x14ac:dyDescent="0.2">
      <c r="D215" s="4"/>
      <c r="Y215" s="34"/>
    </row>
    <row r="216" spans="4:25" x14ac:dyDescent="0.2">
      <c r="D216" s="4"/>
      <c r="Y216" s="34"/>
    </row>
    <row r="217" spans="4:25" x14ac:dyDescent="0.2">
      <c r="D217" s="4"/>
      <c r="Y217" s="34"/>
    </row>
    <row r="218" spans="4:25" x14ac:dyDescent="0.2">
      <c r="D218" s="4"/>
      <c r="Y218" s="34"/>
    </row>
    <row r="219" spans="4:25" x14ac:dyDescent="0.2">
      <c r="D219" s="4"/>
      <c r="X219" s="34"/>
      <c r="Y219" s="34"/>
    </row>
    <row r="220" spans="4:25" x14ac:dyDescent="0.2">
      <c r="D220" s="4"/>
      <c r="X220" s="34"/>
      <c r="Y220" s="34"/>
    </row>
    <row r="221" spans="4:25" x14ac:dyDescent="0.2">
      <c r="D221" s="4"/>
      <c r="X221" s="34"/>
      <c r="Y221" s="34"/>
    </row>
    <row r="222" spans="4:25" x14ac:dyDescent="0.2">
      <c r="D222" s="4"/>
      <c r="X222" s="34"/>
      <c r="Y222" s="34"/>
    </row>
    <row r="223" spans="4:25" x14ac:dyDescent="0.2">
      <c r="D223" s="4"/>
      <c r="X223" s="34"/>
      <c r="Y223" s="34"/>
    </row>
    <row r="224" spans="4:25" x14ac:dyDescent="0.2">
      <c r="D224" s="4"/>
      <c r="X224" s="34"/>
      <c r="Y224" s="34"/>
    </row>
    <row r="225" spans="4:25" x14ac:dyDescent="0.2">
      <c r="D225" s="4"/>
      <c r="X225" s="34"/>
      <c r="Y225" s="34"/>
    </row>
    <row r="226" spans="4:25" x14ac:dyDescent="0.2">
      <c r="D226" s="4"/>
      <c r="X226" s="34"/>
      <c r="Y226" s="34"/>
    </row>
    <row r="227" spans="4:25" x14ac:dyDescent="0.2">
      <c r="D227" s="4"/>
      <c r="X227" s="34"/>
      <c r="Y227" s="34"/>
    </row>
    <row r="228" spans="4:25" x14ac:dyDescent="0.2">
      <c r="D228" s="4"/>
      <c r="X228" s="34"/>
      <c r="Y228" s="34"/>
    </row>
    <row r="229" spans="4:25" x14ac:dyDescent="0.2">
      <c r="D229" s="4"/>
      <c r="Y229" s="34"/>
    </row>
    <row r="230" spans="4:25" x14ac:dyDescent="0.2">
      <c r="D230" s="4"/>
      <c r="Y230" s="34"/>
    </row>
    <row r="231" spans="4:25" x14ac:dyDescent="0.2">
      <c r="D231" s="4"/>
      <c r="Y231" s="34"/>
    </row>
    <row r="232" spans="4:25" x14ac:dyDescent="0.2">
      <c r="D232" s="4"/>
      <c r="X232" s="34"/>
      <c r="Y232" s="34"/>
    </row>
    <row r="233" spans="4:25" x14ac:dyDescent="0.2">
      <c r="D233" s="4"/>
      <c r="X233" s="34"/>
      <c r="Y233" s="34"/>
    </row>
    <row r="234" spans="4:25" x14ac:dyDescent="0.2">
      <c r="D234" s="4"/>
      <c r="X234" s="34"/>
      <c r="Y234" s="34"/>
    </row>
    <row r="235" spans="4:25" x14ac:dyDescent="0.2">
      <c r="D235" s="4"/>
      <c r="X235" s="34"/>
      <c r="Y235" s="34"/>
    </row>
    <row r="236" spans="4:25" x14ac:dyDescent="0.2">
      <c r="D236" s="4"/>
      <c r="X236" s="34"/>
      <c r="Y236" s="34"/>
    </row>
    <row r="237" spans="4:25" x14ac:dyDescent="0.2">
      <c r="D237" s="4"/>
      <c r="X237" s="34"/>
      <c r="Y237" s="34"/>
    </row>
    <row r="238" spans="4:25" x14ac:dyDescent="0.2">
      <c r="D238" s="4"/>
      <c r="X238" s="34"/>
      <c r="Y238" s="34"/>
    </row>
    <row r="239" spans="4:25" x14ac:dyDescent="0.2">
      <c r="D239" s="4"/>
      <c r="X239" s="34"/>
      <c r="Y239" s="34"/>
    </row>
    <row r="240" spans="4:25" x14ac:dyDescent="0.2">
      <c r="D240" s="4"/>
      <c r="X240" s="34"/>
      <c r="Y240" s="34"/>
    </row>
    <row r="241" spans="4:25" x14ac:dyDescent="0.2">
      <c r="D241" s="4"/>
      <c r="X241" s="34"/>
      <c r="Y241" s="34"/>
    </row>
    <row r="242" spans="4:25" x14ac:dyDescent="0.2">
      <c r="D242" s="4"/>
      <c r="X242" s="34"/>
      <c r="Y242" s="34"/>
    </row>
    <row r="243" spans="4:25" x14ac:dyDescent="0.2">
      <c r="D243" s="4"/>
      <c r="X243" s="34"/>
      <c r="Y243" s="34"/>
    </row>
    <row r="244" spans="4:25" x14ac:dyDescent="0.2">
      <c r="D244" s="4"/>
      <c r="Y244" s="34"/>
    </row>
    <row r="245" spans="4:25" ht="15" x14ac:dyDescent="0.25">
      <c r="D245" s="4"/>
      <c r="X245" s="34"/>
      <c r="Y245"/>
    </row>
    <row r="246" spans="4:25" x14ac:dyDescent="0.2">
      <c r="D246" s="4"/>
      <c r="X246" s="34"/>
    </row>
    <row r="247" spans="4:25" x14ac:dyDescent="0.2">
      <c r="D247" s="4"/>
      <c r="X247" s="34"/>
    </row>
    <row r="248" spans="4:25" x14ac:dyDescent="0.2">
      <c r="D248" s="4"/>
      <c r="X248" s="34"/>
    </row>
    <row r="249" spans="4:25" x14ac:dyDescent="0.2">
      <c r="D249" s="4"/>
      <c r="X249" s="34"/>
    </row>
    <row r="250" spans="4:25" x14ac:dyDescent="0.2">
      <c r="D250" s="4"/>
      <c r="X250" s="34"/>
    </row>
    <row r="251" spans="4:25" x14ac:dyDescent="0.2">
      <c r="D251" s="4"/>
    </row>
    <row r="252" spans="4:25" x14ac:dyDescent="0.2">
      <c r="D252" s="4"/>
    </row>
    <row r="253" spans="4:25" x14ac:dyDescent="0.2">
      <c r="D253" s="4"/>
      <c r="X253" s="34"/>
    </row>
    <row r="254" spans="4:25" x14ac:dyDescent="0.2">
      <c r="D254" s="4"/>
    </row>
    <row r="255" spans="4:25" x14ac:dyDescent="0.2">
      <c r="D255" s="4"/>
      <c r="X255" s="34"/>
    </row>
    <row r="256" spans="4:25" x14ac:dyDescent="0.2">
      <c r="D256" s="4"/>
      <c r="X256" s="34"/>
    </row>
    <row r="257" spans="4:24" x14ac:dyDescent="0.2">
      <c r="D257" s="4"/>
      <c r="X257" s="34"/>
    </row>
    <row r="258" spans="4:24" x14ac:dyDescent="0.2">
      <c r="D258" s="4"/>
      <c r="X258" s="34"/>
    </row>
    <row r="259" spans="4:24" x14ac:dyDescent="0.2">
      <c r="D259" s="4"/>
      <c r="X259" s="34"/>
    </row>
    <row r="260" spans="4:24" x14ac:dyDescent="0.2">
      <c r="D260" s="4"/>
      <c r="X260" s="34"/>
    </row>
    <row r="261" spans="4:24" x14ac:dyDescent="0.2">
      <c r="D261" s="4"/>
      <c r="X261" s="34"/>
    </row>
    <row r="262" spans="4:24" x14ac:dyDescent="0.2">
      <c r="D262" s="4"/>
      <c r="X262" s="34"/>
    </row>
    <row r="263" spans="4:24" x14ac:dyDescent="0.2">
      <c r="D263" s="4"/>
      <c r="X263" s="34"/>
    </row>
    <row r="264" spans="4:24" x14ac:dyDescent="0.2">
      <c r="D264" s="4"/>
      <c r="X264" s="34"/>
    </row>
    <row r="265" spans="4:24" x14ac:dyDescent="0.2">
      <c r="D265" s="4"/>
      <c r="X265" s="34"/>
    </row>
    <row r="266" spans="4:24" x14ac:dyDescent="0.2">
      <c r="D266" s="4"/>
      <c r="X266" s="34"/>
    </row>
    <row r="267" spans="4:24" x14ac:dyDescent="0.2">
      <c r="D267" s="4"/>
      <c r="X267" s="34"/>
    </row>
    <row r="268" spans="4:24" x14ac:dyDescent="0.2">
      <c r="D268" s="4"/>
    </row>
    <row r="269" spans="4:24" x14ac:dyDescent="0.2">
      <c r="D269" s="4"/>
    </row>
    <row r="270" spans="4:24" x14ac:dyDescent="0.2">
      <c r="D270" s="4"/>
    </row>
    <row r="271" spans="4:24" x14ac:dyDescent="0.2">
      <c r="D271" s="4"/>
    </row>
    <row r="272" spans="4:24" x14ac:dyDescent="0.2">
      <c r="D272" s="4"/>
    </row>
    <row r="273" spans="4:24" x14ac:dyDescent="0.2">
      <c r="D273" s="4"/>
    </row>
    <row r="274" spans="4:24" x14ac:dyDescent="0.2">
      <c r="D274" s="4"/>
    </row>
    <row r="275" spans="4:24" x14ac:dyDescent="0.2">
      <c r="D275" s="4"/>
    </row>
    <row r="276" spans="4:24" x14ac:dyDescent="0.2">
      <c r="D276" s="4"/>
    </row>
    <row r="277" spans="4:24" x14ac:dyDescent="0.2">
      <c r="D277" s="4"/>
      <c r="X277" s="34"/>
    </row>
    <row r="278" spans="4:24" x14ac:dyDescent="0.2">
      <c r="D278" s="4"/>
      <c r="X278" s="34"/>
    </row>
    <row r="279" spans="4:24" x14ac:dyDescent="0.2">
      <c r="D279" s="4"/>
      <c r="X279" s="34"/>
    </row>
    <row r="280" spans="4:24" x14ac:dyDescent="0.2">
      <c r="X280" s="34"/>
    </row>
    <row r="281" spans="4:24" x14ac:dyDescent="0.2">
      <c r="X281" s="34"/>
    </row>
    <row r="282" spans="4:24" x14ac:dyDescent="0.2">
      <c r="X282" s="34"/>
    </row>
    <row r="283" spans="4:24" x14ac:dyDescent="0.2">
      <c r="X283" s="34"/>
    </row>
    <row r="285" spans="4:24" x14ac:dyDescent="0.2">
      <c r="X285" s="34"/>
    </row>
    <row r="379" spans="24:24" ht="15" x14ac:dyDescent="0.25">
      <c r="X379"/>
    </row>
  </sheetData>
  <conditionalFormatting sqref="AB9">
    <cfRule type="expression" dxfId="61" priority="19">
      <formula>$AB$9&lt;0</formula>
    </cfRule>
  </conditionalFormatting>
  <conditionalFormatting sqref="Z10">
    <cfRule type="expression" dxfId="60" priority="5">
      <formula>$Y$10&lt;0</formula>
    </cfRule>
  </conditionalFormatting>
  <conditionalFormatting sqref="AA9">
    <cfRule type="expression" dxfId="59" priority="4">
      <formula>$Z$9&lt;0</formula>
    </cfRule>
  </conditionalFormatting>
  <conditionalFormatting sqref="Z11">
    <cfRule type="expression" dxfId="58" priority="3">
      <formula>$Y$11&lt;0</formula>
    </cfRule>
  </conditionalFormatting>
  <conditionalFormatting sqref="Z9">
    <cfRule type="expression" dxfId="57" priority="2">
      <formula>$Y$11&lt;0</formula>
    </cfRule>
  </conditionalFormatting>
  <conditionalFormatting sqref="Z8">
    <cfRule type="expression" dxfId="56" priority="1">
      <formula>$Z$9&lt;0</formula>
    </cfRule>
  </conditionalFormatting>
  <pageMargins left="0.7" right="0.7" top="0.75" bottom="0.75" header="0.3" footer="0.3"/>
  <pageSetup paperSize="9" orientation="portrait" horizontalDpi="4294967293" r:id="rId1"/>
  <legacy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0:G23"/>
  <sheetViews>
    <sheetView zoomScale="85" zoomScaleNormal="85" workbookViewId="0">
      <selection activeCell="B24" sqref="B24"/>
    </sheetView>
  </sheetViews>
  <sheetFormatPr defaultColWidth="7.85546875" defaultRowHeight="15" x14ac:dyDescent="0.25"/>
  <cols>
    <col min="1" max="1" width="8.5703125" bestFit="1" customWidth="1"/>
    <col min="2" max="2" width="10.42578125" bestFit="1" customWidth="1"/>
    <col min="3" max="3" width="7.28515625" bestFit="1" customWidth="1"/>
    <col min="4" max="4" width="3.7109375" customWidth="1"/>
    <col min="5" max="5" width="9.28515625" customWidth="1"/>
    <col min="6" max="6" width="10.42578125" customWidth="1"/>
    <col min="7" max="7" width="7.28515625" bestFit="1" customWidth="1"/>
  </cols>
  <sheetData>
    <row r="20" spans="1:7" x14ac:dyDescent="0.25">
      <c r="A20" s="23" t="s">
        <v>33</v>
      </c>
      <c r="B20" t="s">
        <v>34</v>
      </c>
      <c r="C20" t="s">
        <v>35</v>
      </c>
      <c r="E20" s="23" t="s">
        <v>37</v>
      </c>
      <c r="F20" t="s">
        <v>34</v>
      </c>
      <c r="G20" t="s">
        <v>35</v>
      </c>
    </row>
    <row r="21" spans="1:7" x14ac:dyDescent="0.25">
      <c r="A21" s="24">
        <v>44</v>
      </c>
      <c r="B21" s="29">
        <v>-10</v>
      </c>
      <c r="C21" s="32">
        <v>1</v>
      </c>
      <c r="E21" s="24" t="s">
        <v>39</v>
      </c>
      <c r="F21" s="41">
        <v>-10</v>
      </c>
      <c r="G21" s="25">
        <v>1</v>
      </c>
    </row>
    <row r="22" spans="1:7" x14ac:dyDescent="0.25">
      <c r="A22" s="24">
        <v>52</v>
      </c>
      <c r="B22" s="29">
        <v>14.2</v>
      </c>
      <c r="C22" s="32">
        <v>1</v>
      </c>
      <c r="E22" s="24" t="s">
        <v>41</v>
      </c>
      <c r="F22" s="41">
        <v>14.2</v>
      </c>
      <c r="G22" s="25">
        <v>1</v>
      </c>
    </row>
    <row r="23" spans="1:7" x14ac:dyDescent="0.25">
      <c r="A23" s="24" t="s">
        <v>25</v>
      </c>
      <c r="B23" s="25">
        <v>4.1999999999999993</v>
      </c>
      <c r="C23" s="25">
        <v>2</v>
      </c>
      <c r="E23" s="24" t="s">
        <v>25</v>
      </c>
      <c r="F23" s="41">
        <v>4.1999999999999993</v>
      </c>
      <c r="G23" s="25">
        <v>2</v>
      </c>
    </row>
  </sheetData>
  <pageMargins left="0.7" right="0.7" top="0.75" bottom="0.75" header="0.3" footer="0.3"/>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Results</vt:lpstr>
      <vt:lpstr>Graphs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Betaminic</dc:creator>
  <cp:lastModifiedBy>User</cp:lastModifiedBy>
  <dcterms:created xsi:type="dcterms:W3CDTF">2018-09-03T21:09:20Z</dcterms:created>
  <dcterms:modified xsi:type="dcterms:W3CDTF">2019-01-01T15:43:57Z</dcterms:modified>
</cp:coreProperties>
</file>